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5" i="1"/>
  <c r="N5"/>
  <c r="M7"/>
  <c r="N7"/>
  <c r="O7"/>
  <c r="P7"/>
  <c r="Q7"/>
  <c r="R7"/>
  <c r="S7"/>
  <c r="Q8"/>
  <c r="O10"/>
  <c r="P10"/>
  <c r="M11"/>
  <c r="M13" s="1"/>
  <c r="N11"/>
  <c r="N13"/>
  <c r="O13"/>
  <c r="P13"/>
  <c r="P42" s="1"/>
  <c r="P43" s="1"/>
  <c r="P47" s="1"/>
  <c r="Q13"/>
  <c r="R13"/>
  <c r="S13"/>
  <c r="N14"/>
  <c r="M14" s="1"/>
  <c r="N15"/>
  <c r="M15" s="1"/>
  <c r="O16"/>
  <c r="P16"/>
  <c r="Q16"/>
  <c r="R16"/>
  <c r="S16"/>
  <c r="N17"/>
  <c r="M17" s="1"/>
  <c r="M19" s="1"/>
  <c r="P19"/>
  <c r="Q19"/>
  <c r="R19"/>
  <c r="S19"/>
  <c r="M20"/>
  <c r="N20"/>
  <c r="Q22"/>
  <c r="R22"/>
  <c r="S22"/>
  <c r="N23"/>
  <c r="M23" s="1"/>
  <c r="M25" s="1"/>
  <c r="N25"/>
  <c r="Q25"/>
  <c r="R25"/>
  <c r="S25"/>
  <c r="M26"/>
  <c r="N26"/>
  <c r="M27"/>
  <c r="N27"/>
  <c r="M28"/>
  <c r="N28"/>
  <c r="O28"/>
  <c r="P28"/>
  <c r="Q28"/>
  <c r="R28"/>
  <c r="S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N19" l="1"/>
  <c r="O42"/>
  <c r="O43" s="1"/>
  <c r="O47" s="1"/>
  <c r="Q10"/>
  <c r="Q42" s="1"/>
  <c r="Q43" s="1"/>
  <c r="Q47" s="1"/>
  <c r="R8"/>
  <c r="AC22"/>
  <c r="AB22"/>
  <c r="AA22"/>
  <c r="Z22"/>
  <c r="Y22"/>
  <c r="X22"/>
  <c r="W22"/>
  <c r="V22"/>
  <c r="U22"/>
  <c r="T22"/>
  <c r="S8" l="1"/>
  <c r="S10" s="1"/>
  <c r="S42" s="1"/>
  <c r="S43" s="1"/>
  <c r="S47" s="1"/>
  <c r="R10"/>
  <c r="R42" s="1"/>
  <c r="R43" s="1"/>
  <c r="R47" s="1"/>
  <c r="Z25"/>
  <c r="Y25"/>
  <c r="X25"/>
  <c r="W25"/>
  <c r="V25"/>
  <c r="U25"/>
  <c r="T25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AH16"/>
  <c r="AG16"/>
  <c r="AF16"/>
  <c r="AE16"/>
  <c r="AD16"/>
  <c r="AC16"/>
  <c r="AB16"/>
  <c r="AA16"/>
  <c r="Z16"/>
  <c r="Y16"/>
  <c r="X16"/>
  <c r="W16"/>
  <c r="V16"/>
  <c r="U16"/>
  <c r="T16"/>
  <c r="X13"/>
  <c r="W13"/>
  <c r="V13"/>
  <c r="U13"/>
  <c r="T13"/>
  <c r="X7"/>
  <c r="W7"/>
  <c r="V7"/>
  <c r="U7"/>
  <c r="T7"/>
  <c r="N16" l="1"/>
  <c r="M16" s="1"/>
  <c r="AC42"/>
  <c r="AE42"/>
  <c r="AG42"/>
  <c r="AI42"/>
  <c r="AI43" s="1"/>
  <c r="AI47" s="1"/>
  <c r="AK42"/>
  <c r="AK43" s="1"/>
  <c r="AK47" s="1"/>
  <c r="AM42"/>
  <c r="AM43" s="1"/>
  <c r="AM47" s="1"/>
  <c r="AO42"/>
  <c r="AO43" s="1"/>
  <c r="AO47" s="1"/>
  <c r="AQ42"/>
  <c r="AQ43" s="1"/>
  <c r="AQ47" s="1"/>
  <c r="AC43"/>
  <c r="AC47" s="1"/>
  <c r="AE43"/>
  <c r="AE47" s="1"/>
  <c r="AG43"/>
  <c r="AG47" s="1"/>
  <c r="AD42"/>
  <c r="AD43" s="1"/>
  <c r="AD47" s="1"/>
  <c r="AF42"/>
  <c r="AF43" s="1"/>
  <c r="AF47" s="1"/>
  <c r="AH42"/>
  <c r="AH43" s="1"/>
  <c r="AH47" s="1"/>
  <c r="AJ42"/>
  <c r="AJ43" s="1"/>
  <c r="AJ47" s="1"/>
  <c r="AL42"/>
  <c r="AL43" s="1"/>
  <c r="AL47" s="1"/>
  <c r="AN42"/>
  <c r="AN43" s="1"/>
  <c r="AN47" s="1"/>
  <c r="AP42"/>
  <c r="AP43" s="1"/>
  <c r="AP47" s="1"/>
  <c r="AR42"/>
  <c r="AR43" s="1"/>
  <c r="AR47" s="1"/>
  <c r="T8" l="1"/>
  <c r="U8"/>
  <c r="T10" l="1"/>
  <c r="T42"/>
  <c r="T43" s="1"/>
  <c r="T47" s="1"/>
  <c r="V8"/>
  <c r="U10"/>
  <c r="U42" l="1"/>
  <c r="U43" s="1"/>
  <c r="U47" s="1"/>
  <c r="W8"/>
  <c r="V10"/>
  <c r="V42" l="1"/>
  <c r="V43" s="1"/>
  <c r="V47" s="1"/>
  <c r="W10"/>
  <c r="X8"/>
  <c r="W42" l="1"/>
  <c r="W43" s="1"/>
  <c r="W47" s="1"/>
  <c r="X10"/>
  <c r="Y8"/>
  <c r="X42" l="1"/>
  <c r="X43" s="1"/>
  <c r="X47" s="1"/>
  <c r="Z8"/>
  <c r="Y10"/>
  <c r="Y42" l="1"/>
  <c r="Y43" s="1"/>
  <c r="Y47" s="1"/>
  <c r="AA8"/>
  <c r="Z10"/>
  <c r="Z42" l="1"/>
  <c r="Z43" s="1"/>
  <c r="Z47" s="1"/>
  <c r="AA10"/>
  <c r="AB8"/>
  <c r="N8" s="1"/>
  <c r="M8" l="1"/>
  <c r="M10" s="1"/>
  <c r="N10"/>
  <c r="AA42"/>
  <c r="AA43" s="1"/>
  <c r="AA47" s="1"/>
  <c r="AB10"/>
  <c r="AB42" l="1"/>
  <c r="AB43" s="1"/>
  <c r="AB47" s="1"/>
</calcChain>
</file>

<file path=xl/sharedStrings.xml><?xml version="1.0" encoding="utf-8"?>
<sst xmlns="http://schemas.openxmlformats.org/spreadsheetml/2006/main" count="85" uniqueCount="49">
  <si>
    <t>单位名称：</t>
  </si>
  <si>
    <t>淮安市财政局</t>
    <phoneticPr fontId="1" type="noConversion"/>
  </si>
  <si>
    <t>单位：亿元</t>
  </si>
  <si>
    <t>签约时间</t>
  </si>
  <si>
    <t>登记时间</t>
  </si>
  <si>
    <t>项目
名称</t>
  </si>
  <si>
    <t>实施
机构</t>
  </si>
  <si>
    <t>合作
年限</t>
  </si>
  <si>
    <t>投资
总额</t>
  </si>
  <si>
    <t>政府支
出来源</t>
  </si>
  <si>
    <t>年均
补贴</t>
  </si>
  <si>
    <t>补贴总计</t>
  </si>
  <si>
    <t>年</t>
  </si>
  <si>
    <t>月</t>
  </si>
  <si>
    <t>日</t>
  </si>
  <si>
    <t>智慧城市</t>
    <phoneticPr fontId="1" type="noConversion"/>
  </si>
  <si>
    <t>淮安市经济和信息化委员会</t>
    <phoneticPr fontId="1" type="noConversion"/>
  </si>
  <si>
    <t>10年</t>
    <phoneticPr fontId="1" type="noConversion"/>
  </si>
  <si>
    <t>一般预算</t>
  </si>
  <si>
    <t>政府性基金</t>
  </si>
  <si>
    <t>小  计</t>
  </si>
  <si>
    <t>白马湖四季花海</t>
    <phoneticPr fontId="1" type="noConversion"/>
  </si>
  <si>
    <t>市白马湖规划建设管理办公室</t>
    <phoneticPr fontId="1" type="noConversion"/>
  </si>
  <si>
    <t>14年</t>
    <phoneticPr fontId="1" type="noConversion"/>
  </si>
  <si>
    <t>小   计</t>
  </si>
  <si>
    <t>南外淮安分校</t>
    <phoneticPr fontId="1" type="noConversion"/>
  </si>
  <si>
    <t>宁淮现代服务业集聚区管委会</t>
    <phoneticPr fontId="1" type="noConversion"/>
  </si>
  <si>
    <t>备用水源工程</t>
    <phoneticPr fontId="1" type="noConversion"/>
  </si>
  <si>
    <t>淮安市住房和城乡建设局</t>
    <phoneticPr fontId="1" type="noConversion"/>
  </si>
  <si>
    <t>20年</t>
    <phoneticPr fontId="1" type="noConversion"/>
  </si>
  <si>
    <t>控源截污工程</t>
    <phoneticPr fontId="1" type="noConversion"/>
  </si>
  <si>
    <t>小 计</t>
  </si>
  <si>
    <t>……</t>
  </si>
  <si>
    <t>PPP项目财政支出责任合计</t>
  </si>
  <si>
    <t xml:space="preserve">             其中：一般预算支出（1）</t>
  </si>
  <si>
    <t xml:space="preserve">               政府性基金支出（2）</t>
  </si>
  <si>
    <t>当年一般公共预算支出总额（3）</t>
  </si>
  <si>
    <t>当年政府性基金预算支出总额（4）</t>
  </si>
  <si>
    <t>PPP项目财政支出责任占
当年一般公共预算支出比（%）（5）=（1）/(3)</t>
  </si>
  <si>
    <t>本页PPP项目财政支出责任占
当年政府性基金预算支出比（%）（6）=（2）/(4)</t>
  </si>
  <si>
    <t>停车场智能收费管理系统</t>
    <phoneticPr fontId="1" type="noConversion"/>
  </si>
  <si>
    <t>淮安市城市管理局</t>
    <phoneticPr fontId="1" type="noConversion"/>
  </si>
  <si>
    <t>淮安市主城区污水处理及再生利用设施建设工程委托运营项目</t>
    <phoneticPr fontId="1" type="noConversion"/>
  </si>
  <si>
    <t>淮安市住房和城乡建设局</t>
    <phoneticPr fontId="1" type="noConversion"/>
  </si>
  <si>
    <t>中国漕运城、板闸遗址公园</t>
  </si>
  <si>
    <t>序号</t>
    <phoneticPr fontId="1" type="noConversion"/>
  </si>
  <si>
    <t>江苏省PPP项目财政支出责任台账</t>
    <phoneticPr fontId="1" type="noConversion"/>
  </si>
  <si>
    <t>淮安市里运河文化长廊规划建设管理办公室</t>
    <phoneticPr fontId="1" type="noConversion"/>
  </si>
  <si>
    <t>淮安市本级PPP项目财政支出责任台账</t>
    <phoneticPr fontId="1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</si>
</sst>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"/>
    <numFmt numFmtId="177" formatCode="0.00_ "/>
    <numFmt numFmtId="178" formatCode="0.00_);\(0.00\)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等线"/>
      <charset val="134"/>
    </font>
    <font>
      <sz val="12"/>
      <color indexed="8"/>
      <name val="等线"/>
      <charset val="134"/>
    </font>
    <font>
      <sz val="10"/>
      <color indexed="8"/>
      <name val="等线"/>
      <charset val="134"/>
    </font>
    <font>
      <b/>
      <sz val="10"/>
      <color indexed="8"/>
      <name val="等线"/>
      <charset val="134"/>
    </font>
    <font>
      <sz val="11"/>
      <color theme="1"/>
      <name val="宋体"/>
      <family val="2"/>
      <charset val="134"/>
      <scheme val="minor"/>
    </font>
    <font>
      <sz val="10"/>
      <color theme="1"/>
      <name val="等线"/>
      <charset val="134"/>
    </font>
    <font>
      <sz val="10"/>
      <color theme="1"/>
      <name val="宋体"/>
      <family val="2"/>
      <charset val="134"/>
      <scheme val="minor"/>
    </font>
    <font>
      <sz val="10"/>
      <color indexed="8"/>
      <name val="黑体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24"/>
      <color indexed="8"/>
      <name val="方正大标宋_GBK"/>
      <family val="4"/>
      <charset val="134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2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176" fontId="12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177" fontId="12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>
      <alignment vertical="center"/>
    </xf>
    <xf numFmtId="177" fontId="12" fillId="0" borderId="2" xfId="1" applyNumberFormat="1" applyFont="1" applyBorder="1">
      <alignment vertical="center"/>
    </xf>
    <xf numFmtId="177" fontId="12" fillId="0" borderId="2" xfId="0" applyNumberFormat="1" applyFont="1" applyBorder="1" applyAlignment="1">
      <alignment horizontal="center" vertical="center"/>
    </xf>
    <xf numFmtId="43" fontId="12" fillId="0" borderId="2" xfId="2" applyFont="1" applyBorder="1" applyAlignment="1">
      <alignment horizontal="center" vertical="center"/>
    </xf>
    <xf numFmtId="43" fontId="12" fillId="0" borderId="2" xfId="1" applyNumberFormat="1" applyFont="1" applyBorder="1" applyAlignment="1">
      <alignment horizontal="center" vertical="center"/>
    </xf>
    <xf numFmtId="178" fontId="12" fillId="0" borderId="2" xfId="1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10" fontId="12" fillId="0" borderId="2" xfId="1" applyNumberFormat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2" fillId="0" borderId="9" xfId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1" fillId="0" borderId="3" xfId="1" applyFont="1" applyBorder="1" applyAlignment="1">
      <alignment horizontal="right" vertical="center"/>
    </xf>
    <xf numFmtId="0" fontId="11" fillId="0" borderId="4" xfId="1" applyFont="1" applyBorder="1" applyAlignment="1">
      <alignment horizontal="right" vertical="center"/>
    </xf>
    <xf numFmtId="0" fontId="11" fillId="0" borderId="5" xfId="1" applyFont="1" applyBorder="1" applyAlignment="1">
      <alignment horizontal="right" vertical="center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1" fillId="0" borderId="0" xfId="0" applyFont="1">
      <alignment vertical="center"/>
    </xf>
  </cellXfs>
  <cellStyles count="3">
    <cellStyle name="常规" xfId="0" builtinId="0"/>
    <cellStyle name="常规 2" xfId="1"/>
    <cellStyle name="千位分隔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9"/>
  <sheetViews>
    <sheetView tabSelected="1" topLeftCell="A22" workbookViewId="0">
      <selection sqref="A1:X1"/>
    </sheetView>
  </sheetViews>
  <sheetFormatPr defaultRowHeight="13.5"/>
  <cols>
    <col min="1" max="1" width="4.625" customWidth="1"/>
    <col min="2" max="2" width="5.875" customWidth="1"/>
    <col min="3" max="4" width="3.5" customWidth="1"/>
    <col min="5" max="5" width="5.75" customWidth="1"/>
    <col min="6" max="7" width="3.875" customWidth="1"/>
    <col min="8" max="8" width="24.625" style="6" customWidth="1"/>
    <col min="9" max="9" width="21.875" style="7" customWidth="1"/>
    <col min="10" max="10" width="4.875" style="6" customWidth="1"/>
    <col min="11" max="11" width="9.5" style="6" customWidth="1"/>
    <col min="12" max="12" width="9" style="6"/>
    <col min="13" max="13" width="9.875" style="6" customWidth="1"/>
    <col min="14" max="14" width="10.75" style="6" customWidth="1"/>
    <col min="15" max="15" width="9.75" style="8" customWidth="1"/>
    <col min="16" max="16" width="9.625" style="8" customWidth="1"/>
    <col min="17" max="17" width="9.875" style="8" customWidth="1"/>
    <col min="18" max="18" width="9.125" style="8" customWidth="1"/>
    <col min="19" max="19" width="9.875" style="8" customWidth="1"/>
    <col min="20" max="20" width="9.75" style="8" customWidth="1"/>
    <col min="21" max="21" width="10.625" style="8" customWidth="1"/>
    <col min="22" max="22" width="10.125" style="8" customWidth="1"/>
    <col min="23" max="23" width="9.5" style="8" customWidth="1"/>
    <col min="24" max="24" width="10.375" style="8" customWidth="1"/>
    <col min="25" max="25" width="9.625" style="8" customWidth="1"/>
    <col min="26" max="26" width="10.75" style="8" customWidth="1"/>
    <col min="27" max="27" width="11.5" style="8" customWidth="1"/>
    <col min="28" max="34" width="11.25" style="8" customWidth="1"/>
    <col min="35" max="44" width="11" style="8" customWidth="1"/>
  </cols>
  <sheetData>
    <row r="1" spans="1:44" ht="35.25" customHeigh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 t="s">
        <v>46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ht="14.25">
      <c r="A2" s="1" t="s">
        <v>0</v>
      </c>
      <c r="B2" s="1" t="s">
        <v>1</v>
      </c>
      <c r="C2" s="1"/>
      <c r="D2" s="1"/>
      <c r="E2" s="1"/>
      <c r="F2" s="1"/>
      <c r="G2" s="1"/>
      <c r="H2" s="2"/>
      <c r="I2" s="3"/>
      <c r="J2" s="9"/>
      <c r="K2" s="9"/>
      <c r="L2" s="9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1"/>
      <c r="AE2" s="10"/>
      <c r="AF2" s="10" t="s">
        <v>2</v>
      </c>
      <c r="AG2" s="9"/>
      <c r="AH2" s="9"/>
    </row>
    <row r="3" spans="1:44" s="13" customFormat="1" ht="13.5" customHeight="1">
      <c r="A3" s="55" t="s">
        <v>45</v>
      </c>
      <c r="B3" s="57" t="s">
        <v>3</v>
      </c>
      <c r="C3" s="58"/>
      <c r="D3" s="59"/>
      <c r="E3" s="57" t="s">
        <v>4</v>
      </c>
      <c r="F3" s="58"/>
      <c r="G3" s="59"/>
      <c r="H3" s="55" t="s">
        <v>5</v>
      </c>
      <c r="I3" s="55" t="s">
        <v>6</v>
      </c>
      <c r="J3" s="55" t="s">
        <v>7</v>
      </c>
      <c r="K3" s="55" t="s">
        <v>8</v>
      </c>
      <c r="L3" s="55" t="s">
        <v>9</v>
      </c>
      <c r="M3" s="55" t="s">
        <v>10</v>
      </c>
      <c r="N3" s="55" t="s">
        <v>11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  <c r="T3" s="52">
        <v>2021</v>
      </c>
      <c r="U3" s="52">
        <v>2022</v>
      </c>
      <c r="V3" s="52">
        <v>2023</v>
      </c>
      <c r="W3" s="52">
        <v>2024</v>
      </c>
      <c r="X3" s="52">
        <v>2025</v>
      </c>
      <c r="Y3" s="52">
        <v>2026</v>
      </c>
      <c r="Z3" s="52">
        <v>2027</v>
      </c>
      <c r="AA3" s="52">
        <v>2028</v>
      </c>
      <c r="AB3" s="52">
        <v>2029</v>
      </c>
      <c r="AC3" s="52">
        <v>2030</v>
      </c>
      <c r="AD3" s="52">
        <v>2031</v>
      </c>
      <c r="AE3" s="52">
        <v>2032</v>
      </c>
      <c r="AF3" s="52">
        <v>2033</v>
      </c>
      <c r="AG3" s="54">
        <v>2034</v>
      </c>
      <c r="AH3" s="54">
        <v>2035</v>
      </c>
      <c r="AI3" s="54">
        <v>2036</v>
      </c>
      <c r="AJ3" s="54">
        <v>2037</v>
      </c>
      <c r="AK3" s="54">
        <v>2038</v>
      </c>
      <c r="AL3" s="54">
        <v>2039</v>
      </c>
      <c r="AM3" s="54">
        <v>2040</v>
      </c>
      <c r="AN3" s="54">
        <v>2041</v>
      </c>
      <c r="AO3" s="54">
        <v>2042</v>
      </c>
      <c r="AP3" s="54">
        <v>2043</v>
      </c>
      <c r="AQ3" s="54">
        <v>2044</v>
      </c>
      <c r="AR3" s="54">
        <v>2045</v>
      </c>
    </row>
    <row r="4" spans="1:44" s="13" customFormat="1">
      <c r="A4" s="56"/>
      <c r="B4" s="14" t="s">
        <v>12</v>
      </c>
      <c r="C4" s="14" t="s">
        <v>13</v>
      </c>
      <c r="D4" s="14" t="s">
        <v>14</v>
      </c>
      <c r="E4" s="14" t="s">
        <v>12</v>
      </c>
      <c r="F4" s="15" t="s">
        <v>13</v>
      </c>
      <c r="G4" s="15" t="s">
        <v>14</v>
      </c>
      <c r="H4" s="56"/>
      <c r="I4" s="56"/>
      <c r="J4" s="56"/>
      <c r="K4" s="56"/>
      <c r="L4" s="56"/>
      <c r="M4" s="56"/>
      <c r="N4" s="56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</row>
    <row r="5" spans="1:44" ht="13.5" customHeight="1">
      <c r="A5" s="46">
        <v>1</v>
      </c>
      <c r="B5" s="46">
        <v>2016</v>
      </c>
      <c r="C5" s="46">
        <v>7</v>
      </c>
      <c r="D5" s="46">
        <v>18</v>
      </c>
      <c r="E5" s="46">
        <v>2016</v>
      </c>
      <c r="F5" s="46">
        <v>8</v>
      </c>
      <c r="G5" s="46">
        <v>11</v>
      </c>
      <c r="H5" s="51" t="s">
        <v>15</v>
      </c>
      <c r="I5" s="51" t="s">
        <v>16</v>
      </c>
      <c r="J5" s="51" t="s">
        <v>17</v>
      </c>
      <c r="K5" s="51">
        <v>88483.199999999997</v>
      </c>
      <c r="L5" s="16" t="s">
        <v>18</v>
      </c>
      <c r="M5" s="17">
        <f>AVERAGE(O5:X5)</f>
        <v>10326.525602473477</v>
      </c>
      <c r="N5" s="17">
        <f>SUM(O5:X5)</f>
        <v>103265.25602473477</v>
      </c>
      <c r="O5" s="17">
        <v>8450.4050525378443</v>
      </c>
      <c r="P5" s="17">
        <v>9279.5456067160812</v>
      </c>
      <c r="Q5" s="17">
        <v>13742.027235161233</v>
      </c>
      <c r="R5" s="17">
        <v>12234.875201475963</v>
      </c>
      <c r="S5" s="17">
        <v>12023.9538304094</v>
      </c>
      <c r="T5" s="17">
        <v>12582.334202654318</v>
      </c>
      <c r="U5" s="17">
        <v>12565.794432353829</v>
      </c>
      <c r="V5" s="17">
        <v>12944.593731823063</v>
      </c>
      <c r="W5" s="17">
        <v>7294.8068265131242</v>
      </c>
      <c r="X5" s="17">
        <v>2146.9199050899215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1:44" ht="13.5" customHeight="1">
      <c r="A6" s="47"/>
      <c r="B6" s="47"/>
      <c r="C6" s="47"/>
      <c r="D6" s="47"/>
      <c r="E6" s="47"/>
      <c r="F6" s="47"/>
      <c r="G6" s="47"/>
      <c r="H6" s="49"/>
      <c r="I6" s="49"/>
      <c r="J6" s="49"/>
      <c r="K6" s="49"/>
      <c r="L6" s="16" t="s">
        <v>19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44" ht="13.5" customHeight="1">
      <c r="A7" s="48"/>
      <c r="B7" s="48"/>
      <c r="C7" s="48"/>
      <c r="D7" s="48"/>
      <c r="E7" s="48"/>
      <c r="F7" s="48"/>
      <c r="G7" s="48"/>
      <c r="H7" s="50"/>
      <c r="I7" s="50"/>
      <c r="J7" s="50"/>
      <c r="K7" s="50"/>
      <c r="L7" s="20" t="s">
        <v>20</v>
      </c>
      <c r="M7" s="17">
        <f>M5</f>
        <v>10326.525602473477</v>
      </c>
      <c r="N7" s="17">
        <f t="shared" ref="N7:X7" si="0">N5</f>
        <v>103265.25602473477</v>
      </c>
      <c r="O7" s="17">
        <f t="shared" si="0"/>
        <v>8450.4050525378443</v>
      </c>
      <c r="P7" s="17">
        <f t="shared" si="0"/>
        <v>9279.5456067160812</v>
      </c>
      <c r="Q7" s="17">
        <f t="shared" si="0"/>
        <v>13742.027235161233</v>
      </c>
      <c r="R7" s="17">
        <f t="shared" si="0"/>
        <v>12234.875201475963</v>
      </c>
      <c r="S7" s="17">
        <f t="shared" si="0"/>
        <v>12023.9538304094</v>
      </c>
      <c r="T7" s="17">
        <f t="shared" si="0"/>
        <v>12582.334202654318</v>
      </c>
      <c r="U7" s="17">
        <f t="shared" si="0"/>
        <v>12565.794432353829</v>
      </c>
      <c r="V7" s="17">
        <f t="shared" si="0"/>
        <v>12944.593731823063</v>
      </c>
      <c r="W7" s="17">
        <f t="shared" si="0"/>
        <v>7294.8068265131242</v>
      </c>
      <c r="X7" s="17">
        <f t="shared" si="0"/>
        <v>2146.9199050899215</v>
      </c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9"/>
      <c r="AJ7" s="19"/>
      <c r="AK7" s="19"/>
      <c r="AL7" s="19"/>
      <c r="AM7" s="19"/>
      <c r="AN7" s="19"/>
      <c r="AO7" s="19"/>
      <c r="AP7" s="19"/>
      <c r="AQ7" s="19"/>
      <c r="AR7" s="19"/>
    </row>
    <row r="8" spans="1:44" ht="13.5" customHeight="1">
      <c r="A8" s="46">
        <v>2</v>
      </c>
      <c r="B8" s="46">
        <v>2016</v>
      </c>
      <c r="C8" s="46">
        <v>7</v>
      </c>
      <c r="D8" s="46">
        <v>8</v>
      </c>
      <c r="E8" s="46">
        <v>2016</v>
      </c>
      <c r="F8" s="46">
        <v>8</v>
      </c>
      <c r="G8" s="46">
        <v>5</v>
      </c>
      <c r="H8" s="51" t="s">
        <v>21</v>
      </c>
      <c r="I8" s="51" t="s">
        <v>22</v>
      </c>
      <c r="J8" s="51" t="s">
        <v>23</v>
      </c>
      <c r="K8" s="51">
        <v>51049.3</v>
      </c>
      <c r="L8" s="16" t="s">
        <v>18</v>
      </c>
      <c r="M8" s="21">
        <f>N8/14</f>
        <v>1882.8285714285721</v>
      </c>
      <c r="N8" s="18">
        <f>SUM(O8:AB8)</f>
        <v>26359.600000000009</v>
      </c>
      <c r="O8" s="18">
        <v>4101.6000000000004</v>
      </c>
      <c r="P8" s="18">
        <v>5857.6</v>
      </c>
      <c r="Q8" s="18">
        <f>1176.7+190</f>
        <v>1366.7</v>
      </c>
      <c r="R8" s="18">
        <f>Q8</f>
        <v>1366.7</v>
      </c>
      <c r="S8" s="18">
        <f t="shared" ref="S8:AB8" si="1">R8</f>
        <v>1366.7</v>
      </c>
      <c r="T8" s="18">
        <f>S8</f>
        <v>1366.7</v>
      </c>
      <c r="U8" s="18">
        <f t="shared" si="1"/>
        <v>1366.7</v>
      </c>
      <c r="V8" s="18">
        <f t="shared" si="1"/>
        <v>1366.7</v>
      </c>
      <c r="W8" s="18">
        <f t="shared" si="1"/>
        <v>1366.7</v>
      </c>
      <c r="X8" s="18">
        <f t="shared" si="1"/>
        <v>1366.7</v>
      </c>
      <c r="Y8" s="18">
        <f t="shared" si="1"/>
        <v>1366.7</v>
      </c>
      <c r="Z8" s="18">
        <f t="shared" si="1"/>
        <v>1366.7</v>
      </c>
      <c r="AA8" s="18">
        <f t="shared" si="1"/>
        <v>1366.7</v>
      </c>
      <c r="AB8" s="18">
        <f t="shared" si="1"/>
        <v>1366.7</v>
      </c>
      <c r="AC8" s="18"/>
      <c r="AD8" s="18"/>
      <c r="AE8" s="18"/>
      <c r="AF8" s="18"/>
      <c r="AG8" s="18"/>
      <c r="AH8" s="18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1:44" ht="13.5" customHeight="1">
      <c r="A9" s="47"/>
      <c r="B9" s="47"/>
      <c r="C9" s="47"/>
      <c r="D9" s="47"/>
      <c r="E9" s="47"/>
      <c r="F9" s="47"/>
      <c r="G9" s="47"/>
      <c r="H9" s="49"/>
      <c r="I9" s="49"/>
      <c r="J9" s="49"/>
      <c r="K9" s="49"/>
      <c r="L9" s="16" t="s">
        <v>19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/>
      <c r="AB9" s="18">
        <v>0</v>
      </c>
      <c r="AC9" s="18"/>
      <c r="AD9" s="18"/>
      <c r="AE9" s="18"/>
      <c r="AF9" s="18"/>
      <c r="AG9" s="18"/>
      <c r="AH9" s="18"/>
      <c r="AI9" s="19"/>
      <c r="AJ9" s="19"/>
      <c r="AK9" s="19"/>
      <c r="AL9" s="19"/>
      <c r="AM9" s="19"/>
      <c r="AN9" s="19"/>
      <c r="AO9" s="19"/>
      <c r="AP9" s="19"/>
      <c r="AQ9" s="19"/>
      <c r="AR9" s="19"/>
    </row>
    <row r="10" spans="1:44" ht="13.5" customHeight="1">
      <c r="A10" s="48"/>
      <c r="B10" s="48"/>
      <c r="C10" s="48"/>
      <c r="D10" s="48"/>
      <c r="E10" s="48"/>
      <c r="F10" s="48"/>
      <c r="G10" s="48"/>
      <c r="H10" s="50"/>
      <c r="I10" s="50"/>
      <c r="J10" s="50"/>
      <c r="K10" s="50"/>
      <c r="L10" s="20" t="s">
        <v>24</v>
      </c>
      <c r="M10" s="21">
        <f>M8</f>
        <v>1882.8285714285721</v>
      </c>
      <c r="N10" s="21">
        <f t="shared" ref="N10:AB10" si="2">N8</f>
        <v>26359.600000000009</v>
      </c>
      <c r="O10" s="21">
        <f t="shared" si="2"/>
        <v>4101.6000000000004</v>
      </c>
      <c r="P10" s="21">
        <f t="shared" si="2"/>
        <v>5857.6</v>
      </c>
      <c r="Q10" s="21">
        <f t="shared" si="2"/>
        <v>1366.7</v>
      </c>
      <c r="R10" s="21">
        <f t="shared" si="2"/>
        <v>1366.7</v>
      </c>
      <c r="S10" s="21">
        <f t="shared" si="2"/>
        <v>1366.7</v>
      </c>
      <c r="T10" s="21">
        <f t="shared" si="2"/>
        <v>1366.7</v>
      </c>
      <c r="U10" s="21">
        <f t="shared" si="2"/>
        <v>1366.7</v>
      </c>
      <c r="V10" s="21">
        <f t="shared" si="2"/>
        <v>1366.7</v>
      </c>
      <c r="W10" s="21">
        <f t="shared" si="2"/>
        <v>1366.7</v>
      </c>
      <c r="X10" s="21">
        <f t="shared" si="2"/>
        <v>1366.7</v>
      </c>
      <c r="Y10" s="21">
        <f t="shared" si="2"/>
        <v>1366.7</v>
      </c>
      <c r="Z10" s="21">
        <f t="shared" si="2"/>
        <v>1366.7</v>
      </c>
      <c r="AA10" s="21">
        <f t="shared" si="2"/>
        <v>1366.7</v>
      </c>
      <c r="AB10" s="21">
        <f t="shared" si="2"/>
        <v>1366.7</v>
      </c>
      <c r="AC10" s="18"/>
      <c r="AD10" s="18"/>
      <c r="AE10" s="18"/>
      <c r="AF10" s="18"/>
      <c r="AG10" s="18"/>
      <c r="AH10" s="18"/>
      <c r="AI10" s="19"/>
      <c r="AJ10" s="19"/>
      <c r="AK10" s="19"/>
      <c r="AL10" s="19"/>
      <c r="AM10" s="19"/>
      <c r="AN10" s="19"/>
      <c r="AO10" s="19"/>
      <c r="AP10" s="19"/>
      <c r="AQ10" s="19"/>
      <c r="AR10" s="19"/>
    </row>
    <row r="11" spans="1:44" ht="13.5" customHeight="1">
      <c r="A11" s="46">
        <v>3</v>
      </c>
      <c r="B11" s="46">
        <v>2016</v>
      </c>
      <c r="C11" s="46">
        <v>6</v>
      </c>
      <c r="D11" s="46">
        <v>7</v>
      </c>
      <c r="E11" s="46">
        <v>2016</v>
      </c>
      <c r="F11" s="46">
        <v>9</v>
      </c>
      <c r="G11" s="46">
        <v>1</v>
      </c>
      <c r="H11" s="51" t="s">
        <v>25</v>
      </c>
      <c r="I11" s="51" t="s">
        <v>26</v>
      </c>
      <c r="J11" s="51" t="s">
        <v>17</v>
      </c>
      <c r="K11" s="60">
        <v>54589</v>
      </c>
      <c r="L11" s="22" t="s">
        <v>18</v>
      </c>
      <c r="M11" s="19">
        <f>AVERAGE(O11:X11)</f>
        <v>5543.5</v>
      </c>
      <c r="N11" s="19">
        <f>SUM(O11:X11)</f>
        <v>55435</v>
      </c>
      <c r="O11" s="22">
        <v>1033</v>
      </c>
      <c r="P11" s="22">
        <v>218</v>
      </c>
      <c r="Q11" s="22">
        <v>4738</v>
      </c>
      <c r="R11" s="22">
        <v>4619</v>
      </c>
      <c r="S11" s="22">
        <v>6849</v>
      </c>
      <c r="T11" s="22">
        <v>661</v>
      </c>
      <c r="U11" s="22">
        <v>8722</v>
      </c>
      <c r="V11" s="22">
        <v>8363</v>
      </c>
      <c r="W11" s="22">
        <v>10355</v>
      </c>
      <c r="X11" s="22">
        <v>9877</v>
      </c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19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1:44" ht="13.5" customHeight="1">
      <c r="A12" s="47"/>
      <c r="B12" s="47"/>
      <c r="C12" s="47"/>
      <c r="D12" s="47"/>
      <c r="E12" s="47"/>
      <c r="F12" s="47"/>
      <c r="G12" s="47"/>
      <c r="H12" s="49"/>
      <c r="I12" s="49"/>
      <c r="J12" s="49"/>
      <c r="K12" s="61"/>
      <c r="L12" s="22" t="s">
        <v>19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44" ht="13.5" customHeight="1">
      <c r="A13" s="48"/>
      <c r="B13" s="48"/>
      <c r="C13" s="48"/>
      <c r="D13" s="48"/>
      <c r="E13" s="48"/>
      <c r="F13" s="48"/>
      <c r="G13" s="48"/>
      <c r="H13" s="50"/>
      <c r="I13" s="50"/>
      <c r="J13" s="50"/>
      <c r="K13" s="62"/>
      <c r="L13" s="63" t="s">
        <v>24</v>
      </c>
      <c r="M13" s="22">
        <f>M11</f>
        <v>5543.5</v>
      </c>
      <c r="N13" s="22">
        <f t="shared" ref="N13:X13" si="3">N11</f>
        <v>55435</v>
      </c>
      <c r="O13" s="22">
        <f t="shared" si="3"/>
        <v>1033</v>
      </c>
      <c r="P13" s="22">
        <f t="shared" si="3"/>
        <v>218</v>
      </c>
      <c r="Q13" s="22">
        <f t="shared" si="3"/>
        <v>4738</v>
      </c>
      <c r="R13" s="22">
        <f t="shared" si="3"/>
        <v>4619</v>
      </c>
      <c r="S13" s="22">
        <f t="shared" si="3"/>
        <v>6849</v>
      </c>
      <c r="T13" s="22">
        <f t="shared" si="3"/>
        <v>661</v>
      </c>
      <c r="U13" s="22">
        <f t="shared" si="3"/>
        <v>8722</v>
      </c>
      <c r="V13" s="22">
        <f t="shared" si="3"/>
        <v>8363</v>
      </c>
      <c r="W13" s="22">
        <f t="shared" si="3"/>
        <v>10355</v>
      </c>
      <c r="X13" s="22">
        <f t="shared" si="3"/>
        <v>9877</v>
      </c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44" ht="13.5" customHeight="1">
      <c r="A14" s="46">
        <v>4</v>
      </c>
      <c r="B14" s="46">
        <v>2017</v>
      </c>
      <c r="C14" s="46">
        <v>3</v>
      </c>
      <c r="D14" s="46">
        <v>20</v>
      </c>
      <c r="E14" s="46">
        <v>2017</v>
      </c>
      <c r="F14" s="46">
        <v>5</v>
      </c>
      <c r="G14" s="46">
        <v>13</v>
      </c>
      <c r="H14" s="51" t="s">
        <v>27</v>
      </c>
      <c r="I14" s="51" t="s">
        <v>28</v>
      </c>
      <c r="J14" s="51" t="s">
        <v>29</v>
      </c>
      <c r="K14" s="60">
        <v>49731</v>
      </c>
      <c r="L14" s="22" t="s">
        <v>18</v>
      </c>
      <c r="M14" s="21">
        <f>N14/20</f>
        <v>4656.1739999999991</v>
      </c>
      <c r="N14" s="21">
        <f>SUM(O14:AH14)</f>
        <v>93123.479999999981</v>
      </c>
      <c r="O14" s="21">
        <v>362.57</v>
      </c>
      <c r="P14" s="21">
        <v>543.85</v>
      </c>
      <c r="Q14" s="21">
        <v>4985.76</v>
      </c>
      <c r="R14" s="21">
        <v>4985.76</v>
      </c>
      <c r="S14" s="21">
        <v>4985.76</v>
      </c>
      <c r="T14" s="21">
        <v>5033.8100000000004</v>
      </c>
      <c r="U14" s="21">
        <v>5033.8100000000004</v>
      </c>
      <c r="V14" s="21">
        <v>5033.8100000000004</v>
      </c>
      <c r="W14" s="21">
        <v>5086.68</v>
      </c>
      <c r="X14" s="21">
        <v>5086.68</v>
      </c>
      <c r="Y14" s="21">
        <v>5086.68</v>
      </c>
      <c r="Z14" s="21">
        <v>5144.83</v>
      </c>
      <c r="AA14" s="21">
        <v>5144.83</v>
      </c>
      <c r="AB14" s="21">
        <v>5144.83</v>
      </c>
      <c r="AC14" s="21">
        <v>5208.79</v>
      </c>
      <c r="AD14" s="21">
        <v>5208.79</v>
      </c>
      <c r="AE14" s="21">
        <v>5208.79</v>
      </c>
      <c r="AF14" s="21">
        <v>5279.15</v>
      </c>
      <c r="AG14" s="21">
        <v>5279.15</v>
      </c>
      <c r="AH14" s="21">
        <v>5279.15</v>
      </c>
      <c r="AI14" s="19"/>
      <c r="AJ14" s="19"/>
      <c r="AK14" s="19"/>
      <c r="AL14" s="19"/>
      <c r="AM14" s="19"/>
      <c r="AN14" s="19"/>
      <c r="AO14" s="19"/>
      <c r="AP14" s="19"/>
      <c r="AQ14" s="19"/>
      <c r="AR14" s="19"/>
    </row>
    <row r="15" spans="1:44" ht="13.5" customHeight="1">
      <c r="A15" s="47"/>
      <c r="B15" s="47"/>
      <c r="C15" s="47"/>
      <c r="D15" s="47"/>
      <c r="E15" s="47"/>
      <c r="F15" s="47"/>
      <c r="G15" s="47"/>
      <c r="H15" s="49"/>
      <c r="I15" s="49"/>
      <c r="J15" s="49"/>
      <c r="K15" s="61"/>
      <c r="L15" s="22" t="s">
        <v>19</v>
      </c>
      <c r="M15" s="21">
        <f>N15/20</f>
        <v>0</v>
      </c>
      <c r="N15" s="21">
        <f>SUM(O15:AH15)</f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19"/>
      <c r="AJ15" s="19"/>
      <c r="AK15" s="19"/>
      <c r="AL15" s="19"/>
      <c r="AM15" s="19"/>
      <c r="AN15" s="19"/>
      <c r="AO15" s="19"/>
      <c r="AP15" s="19"/>
      <c r="AQ15" s="19"/>
      <c r="AR15" s="19"/>
    </row>
    <row r="16" spans="1:44" ht="13.5" customHeight="1">
      <c r="A16" s="48"/>
      <c r="B16" s="48"/>
      <c r="C16" s="48"/>
      <c r="D16" s="48"/>
      <c r="E16" s="48"/>
      <c r="F16" s="48"/>
      <c r="G16" s="48"/>
      <c r="H16" s="50"/>
      <c r="I16" s="50"/>
      <c r="J16" s="50"/>
      <c r="K16" s="62"/>
      <c r="L16" s="63" t="s">
        <v>24</v>
      </c>
      <c r="M16" s="21">
        <f>N16/20</f>
        <v>4656.1739999999991</v>
      </c>
      <c r="N16" s="21">
        <f>SUM(O16:AH16)</f>
        <v>93123.479999999981</v>
      </c>
      <c r="O16" s="21">
        <f>O15+O14</f>
        <v>362.57</v>
      </c>
      <c r="P16" s="21">
        <f t="shared" ref="P16:AH16" si="4">P15+P14</f>
        <v>543.85</v>
      </c>
      <c r="Q16" s="21">
        <f t="shared" si="4"/>
        <v>4985.76</v>
      </c>
      <c r="R16" s="21">
        <f t="shared" si="4"/>
        <v>4985.76</v>
      </c>
      <c r="S16" s="21">
        <f t="shared" si="4"/>
        <v>4985.76</v>
      </c>
      <c r="T16" s="21">
        <f t="shared" si="4"/>
        <v>5033.8100000000004</v>
      </c>
      <c r="U16" s="21">
        <f t="shared" si="4"/>
        <v>5033.8100000000004</v>
      </c>
      <c r="V16" s="21">
        <f t="shared" si="4"/>
        <v>5033.8100000000004</v>
      </c>
      <c r="W16" s="21">
        <f t="shared" si="4"/>
        <v>5086.68</v>
      </c>
      <c r="X16" s="21">
        <f t="shared" si="4"/>
        <v>5086.68</v>
      </c>
      <c r="Y16" s="21">
        <f t="shared" si="4"/>
        <v>5086.68</v>
      </c>
      <c r="Z16" s="21">
        <f t="shared" si="4"/>
        <v>5144.83</v>
      </c>
      <c r="AA16" s="21">
        <f t="shared" si="4"/>
        <v>5144.83</v>
      </c>
      <c r="AB16" s="21">
        <f t="shared" si="4"/>
        <v>5144.83</v>
      </c>
      <c r="AC16" s="21">
        <f t="shared" si="4"/>
        <v>5208.79</v>
      </c>
      <c r="AD16" s="21">
        <f t="shared" si="4"/>
        <v>5208.79</v>
      </c>
      <c r="AE16" s="21">
        <f t="shared" si="4"/>
        <v>5208.79</v>
      </c>
      <c r="AF16" s="21">
        <f t="shared" si="4"/>
        <v>5279.15</v>
      </c>
      <c r="AG16" s="21">
        <f t="shared" si="4"/>
        <v>5279.15</v>
      </c>
      <c r="AH16" s="21">
        <f t="shared" si="4"/>
        <v>5279.15</v>
      </c>
      <c r="AI16" s="22"/>
      <c r="AJ16" s="22"/>
      <c r="AK16" s="22"/>
      <c r="AL16" s="22"/>
      <c r="AM16" s="22"/>
      <c r="AN16" s="22"/>
      <c r="AO16" s="22"/>
      <c r="AP16" s="18"/>
      <c r="AQ16" s="18"/>
      <c r="AR16" s="18"/>
    </row>
    <row r="17" spans="1:77" ht="13.5" customHeight="1">
      <c r="A17" s="46">
        <v>5</v>
      </c>
      <c r="B17" s="46">
        <v>2017</v>
      </c>
      <c r="C17" s="46">
        <v>4</v>
      </c>
      <c r="D17" s="46">
        <v>27</v>
      </c>
      <c r="E17" s="46">
        <v>2017</v>
      </c>
      <c r="F17" s="46">
        <v>6</v>
      </c>
      <c r="G17" s="46">
        <v>2</v>
      </c>
      <c r="H17" s="51" t="s">
        <v>30</v>
      </c>
      <c r="I17" s="51" t="s">
        <v>28</v>
      </c>
      <c r="J17" s="51">
        <v>29</v>
      </c>
      <c r="K17" s="51">
        <v>169773</v>
      </c>
      <c r="L17" s="16" t="s">
        <v>18</v>
      </c>
      <c r="M17" s="23">
        <f>N17/J17</f>
        <v>12640.636923447755</v>
      </c>
      <c r="N17" s="24">
        <f>SUM(P17:AR17)</f>
        <v>366578.4707799849</v>
      </c>
      <c r="O17" s="18"/>
      <c r="P17" s="21">
        <v>776.64452019180783</v>
      </c>
      <c r="Q17" s="21">
        <v>1675.3331792708996</v>
      </c>
      <c r="R17" s="21">
        <v>2082.1469755618464</v>
      </c>
      <c r="S17" s="21">
        <v>1867.2753249754462</v>
      </c>
      <c r="T17" s="21">
        <v>14407.082831199392</v>
      </c>
      <c r="U17" s="21">
        <v>14407.082831199392</v>
      </c>
      <c r="V17" s="21">
        <v>14407.082831199392</v>
      </c>
      <c r="W17" s="21">
        <v>14407.082831199392</v>
      </c>
      <c r="X17" s="21">
        <v>14407.082831199392</v>
      </c>
      <c r="Y17" s="21">
        <v>14407.082831199392</v>
      </c>
      <c r="Z17" s="21">
        <v>14407.082831199392</v>
      </c>
      <c r="AA17" s="21">
        <v>14407.082831199392</v>
      </c>
      <c r="AB17" s="21">
        <v>14407.082831199392</v>
      </c>
      <c r="AC17" s="21">
        <v>14407.082831199392</v>
      </c>
      <c r="AD17" s="21">
        <v>14407.082831199392</v>
      </c>
      <c r="AE17" s="21">
        <v>14407.082831199392</v>
      </c>
      <c r="AF17" s="21">
        <v>14407.082831199392</v>
      </c>
      <c r="AG17" s="21">
        <v>14407.082831199392</v>
      </c>
      <c r="AH17" s="21">
        <v>14407.082831199392</v>
      </c>
      <c r="AI17" s="25">
        <v>14407.082831199392</v>
      </c>
      <c r="AJ17" s="25">
        <v>14407.082831199392</v>
      </c>
      <c r="AK17" s="25">
        <v>14407.082831199392</v>
      </c>
      <c r="AL17" s="25">
        <v>14407.082831199392</v>
      </c>
      <c r="AM17" s="25">
        <v>14407.082831199392</v>
      </c>
      <c r="AN17" s="25">
        <v>14407.082831199392</v>
      </c>
      <c r="AO17" s="25">
        <v>14407.082831199392</v>
      </c>
      <c r="AP17" s="25">
        <v>14407.082831199392</v>
      </c>
      <c r="AQ17" s="25">
        <v>14407.082831199392</v>
      </c>
      <c r="AR17" s="25">
        <v>14407.082831199392</v>
      </c>
    </row>
    <row r="18" spans="1:77" ht="13.5" customHeight="1">
      <c r="A18" s="47"/>
      <c r="B18" s="47"/>
      <c r="C18" s="47"/>
      <c r="D18" s="47"/>
      <c r="E18" s="47"/>
      <c r="F18" s="47"/>
      <c r="G18" s="47"/>
      <c r="H18" s="49"/>
      <c r="I18" s="49"/>
      <c r="J18" s="49"/>
      <c r="K18" s="49"/>
      <c r="L18" s="16" t="s">
        <v>19</v>
      </c>
      <c r="M18" s="23">
        <v>0</v>
      </c>
      <c r="N18" s="23">
        <v>0</v>
      </c>
      <c r="O18" s="18"/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</row>
    <row r="19" spans="1:77" ht="13.5" customHeight="1">
      <c r="A19" s="48"/>
      <c r="B19" s="48"/>
      <c r="C19" s="48"/>
      <c r="D19" s="48"/>
      <c r="E19" s="48"/>
      <c r="F19" s="48"/>
      <c r="G19" s="48"/>
      <c r="H19" s="50"/>
      <c r="I19" s="50"/>
      <c r="J19" s="50"/>
      <c r="K19" s="50"/>
      <c r="L19" s="20" t="s">
        <v>24</v>
      </c>
      <c r="M19" s="24">
        <f>M17+M18</f>
        <v>12640.636923447755</v>
      </c>
      <c r="N19" s="24">
        <f>N17+N18</f>
        <v>366578.4707799849</v>
      </c>
      <c r="O19" s="18"/>
      <c r="P19" s="21">
        <f>P17+P18</f>
        <v>776.64452019180783</v>
      </c>
      <c r="Q19" s="21">
        <f t="shared" ref="Q19:AR19" si="5">Q17+Q18</f>
        <v>1675.3331792708996</v>
      </c>
      <c r="R19" s="21">
        <f t="shared" si="5"/>
        <v>2082.1469755618464</v>
      </c>
      <c r="S19" s="21">
        <f t="shared" si="5"/>
        <v>1867.2753249754462</v>
      </c>
      <c r="T19" s="21">
        <f t="shared" si="5"/>
        <v>14407.082831199392</v>
      </c>
      <c r="U19" s="21">
        <f t="shared" si="5"/>
        <v>14407.082831199392</v>
      </c>
      <c r="V19" s="21">
        <f t="shared" si="5"/>
        <v>14407.082831199392</v>
      </c>
      <c r="W19" s="21">
        <f t="shared" si="5"/>
        <v>14407.082831199392</v>
      </c>
      <c r="X19" s="21">
        <f t="shared" si="5"/>
        <v>14407.082831199392</v>
      </c>
      <c r="Y19" s="21">
        <f t="shared" si="5"/>
        <v>14407.082831199392</v>
      </c>
      <c r="Z19" s="21">
        <f t="shared" si="5"/>
        <v>14407.082831199392</v>
      </c>
      <c r="AA19" s="21">
        <f t="shared" si="5"/>
        <v>14407.082831199392</v>
      </c>
      <c r="AB19" s="21">
        <f t="shared" si="5"/>
        <v>14407.082831199392</v>
      </c>
      <c r="AC19" s="21">
        <f t="shared" si="5"/>
        <v>14407.082831199392</v>
      </c>
      <c r="AD19" s="21">
        <f t="shared" si="5"/>
        <v>14407.082831199392</v>
      </c>
      <c r="AE19" s="21">
        <f t="shared" si="5"/>
        <v>14407.082831199392</v>
      </c>
      <c r="AF19" s="21">
        <f t="shared" si="5"/>
        <v>14407.082831199392</v>
      </c>
      <c r="AG19" s="21">
        <f t="shared" si="5"/>
        <v>14407.082831199392</v>
      </c>
      <c r="AH19" s="21">
        <f t="shared" si="5"/>
        <v>14407.082831199392</v>
      </c>
      <c r="AI19" s="21">
        <f t="shared" si="5"/>
        <v>14407.082831199392</v>
      </c>
      <c r="AJ19" s="21">
        <f t="shared" si="5"/>
        <v>14407.082831199392</v>
      </c>
      <c r="AK19" s="21">
        <f t="shared" si="5"/>
        <v>14407.082831199392</v>
      </c>
      <c r="AL19" s="21">
        <f t="shared" si="5"/>
        <v>14407.082831199392</v>
      </c>
      <c r="AM19" s="21">
        <f t="shared" si="5"/>
        <v>14407.082831199392</v>
      </c>
      <c r="AN19" s="21">
        <f t="shared" si="5"/>
        <v>14407.082831199392</v>
      </c>
      <c r="AO19" s="21">
        <f t="shared" si="5"/>
        <v>14407.082831199392</v>
      </c>
      <c r="AP19" s="21">
        <f t="shared" si="5"/>
        <v>14407.082831199392</v>
      </c>
      <c r="AQ19" s="21">
        <f t="shared" si="5"/>
        <v>14407.082831199392</v>
      </c>
      <c r="AR19" s="21">
        <f t="shared" si="5"/>
        <v>14407.082831199392</v>
      </c>
    </row>
    <row r="20" spans="1:77" ht="13.5" customHeight="1">
      <c r="A20" s="46">
        <v>6</v>
      </c>
      <c r="B20" s="46">
        <v>2017</v>
      </c>
      <c r="C20" s="46">
        <v>10</v>
      </c>
      <c r="D20" s="46">
        <v>19</v>
      </c>
      <c r="E20" s="46">
        <v>2017</v>
      </c>
      <c r="F20" s="46">
        <v>11</v>
      </c>
      <c r="G20" s="46">
        <v>30</v>
      </c>
      <c r="H20" s="60" t="s">
        <v>40</v>
      </c>
      <c r="I20" s="51" t="s">
        <v>41</v>
      </c>
      <c r="J20" s="60">
        <v>13</v>
      </c>
      <c r="K20" s="60">
        <v>1642.87</v>
      </c>
      <c r="L20" s="16" t="s">
        <v>18</v>
      </c>
      <c r="M20" s="24">
        <f>N20/13</f>
        <v>-88.465474932692302</v>
      </c>
      <c r="N20" s="24">
        <f>SUM(Q20:AC20)</f>
        <v>-1150.051174125</v>
      </c>
      <c r="O20" s="18"/>
      <c r="P20" s="18"/>
      <c r="Q20" s="26">
        <v>97.155919499999982</v>
      </c>
      <c r="R20" s="26">
        <v>56.524206375000006</v>
      </c>
      <c r="S20" s="26">
        <v>37.151699999999991</v>
      </c>
      <c r="T20" s="26">
        <v>42.091200000000001</v>
      </c>
      <c r="U20" s="26">
        <v>41.022824999999997</v>
      </c>
      <c r="V20" s="26">
        <v>40.459500000000006</v>
      </c>
      <c r="W20" s="26">
        <v>41.264250000000004</v>
      </c>
      <c r="X20" s="26">
        <v>-246.34650000000002</v>
      </c>
      <c r="Y20" s="26">
        <v>-247.13182499999999</v>
      </c>
      <c r="Z20" s="26">
        <v>-247.85332500000001</v>
      </c>
      <c r="AA20" s="26">
        <v>-255.40965</v>
      </c>
      <c r="AB20" s="26">
        <v>-255.18210000000002</v>
      </c>
      <c r="AC20" s="26">
        <v>-253.79737500000002</v>
      </c>
      <c r="AD20" s="18"/>
      <c r="AE20" s="18"/>
      <c r="AF20" s="18"/>
      <c r="AG20" s="18"/>
      <c r="AH20" s="18"/>
      <c r="AI20" s="19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1:77" ht="13.5" customHeight="1">
      <c r="A21" s="47"/>
      <c r="B21" s="47"/>
      <c r="C21" s="47"/>
      <c r="D21" s="47"/>
      <c r="E21" s="47"/>
      <c r="F21" s="47"/>
      <c r="G21" s="47"/>
      <c r="H21" s="61"/>
      <c r="I21" s="49"/>
      <c r="J21" s="61"/>
      <c r="K21" s="61"/>
      <c r="L21" s="16" t="s">
        <v>19</v>
      </c>
      <c r="M21" s="23"/>
      <c r="N21" s="23"/>
      <c r="O21" s="18"/>
      <c r="P21" s="18"/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</row>
    <row r="22" spans="1:77" ht="13.5" customHeight="1">
      <c r="A22" s="48"/>
      <c r="B22" s="48"/>
      <c r="C22" s="48"/>
      <c r="D22" s="48"/>
      <c r="E22" s="48"/>
      <c r="F22" s="48"/>
      <c r="G22" s="48"/>
      <c r="H22" s="62"/>
      <c r="I22" s="50"/>
      <c r="J22" s="62"/>
      <c r="K22" s="62"/>
      <c r="L22" s="20" t="s">
        <v>31</v>
      </c>
      <c r="M22" s="23"/>
      <c r="N22" s="23"/>
      <c r="O22" s="18"/>
      <c r="P22" s="18"/>
      <c r="Q22" s="27">
        <f>Q20+Q21</f>
        <v>97.155919499999982</v>
      </c>
      <c r="R22" s="27">
        <f t="shared" ref="R22:AC22" si="6">R20+R21</f>
        <v>56.524206375000006</v>
      </c>
      <c r="S22" s="27">
        <f t="shared" si="6"/>
        <v>37.151699999999991</v>
      </c>
      <c r="T22" s="27">
        <f t="shared" si="6"/>
        <v>42.091200000000001</v>
      </c>
      <c r="U22" s="27">
        <f t="shared" si="6"/>
        <v>41.022824999999997</v>
      </c>
      <c r="V22" s="27">
        <f t="shared" si="6"/>
        <v>40.459500000000006</v>
      </c>
      <c r="W22" s="27">
        <f t="shared" si="6"/>
        <v>41.264250000000004</v>
      </c>
      <c r="X22" s="27">
        <f t="shared" si="6"/>
        <v>-246.34650000000002</v>
      </c>
      <c r="Y22" s="27">
        <f t="shared" si="6"/>
        <v>-247.13182499999999</v>
      </c>
      <c r="Z22" s="27">
        <f t="shared" si="6"/>
        <v>-247.85332500000001</v>
      </c>
      <c r="AA22" s="27">
        <f t="shared" si="6"/>
        <v>-255.40965</v>
      </c>
      <c r="AB22" s="27">
        <f t="shared" si="6"/>
        <v>-255.18210000000002</v>
      </c>
      <c r="AC22" s="27">
        <f t="shared" si="6"/>
        <v>-253.79737500000002</v>
      </c>
      <c r="AD22" s="18"/>
      <c r="AE22" s="18"/>
      <c r="AF22" s="18"/>
      <c r="AG22" s="18"/>
      <c r="AH22" s="18"/>
      <c r="AI22" s="19"/>
      <c r="AJ22" s="19"/>
      <c r="AK22" s="19"/>
      <c r="AL22" s="19"/>
      <c r="AM22" s="19"/>
      <c r="AN22" s="19"/>
      <c r="AO22" s="19"/>
      <c r="AP22" s="19"/>
      <c r="AQ22" s="19"/>
      <c r="AR22" s="19"/>
    </row>
    <row r="23" spans="1:77" ht="13.5" customHeight="1">
      <c r="A23" s="46">
        <v>7</v>
      </c>
      <c r="B23" s="46">
        <v>2018</v>
      </c>
      <c r="C23" s="46">
        <v>2</v>
      </c>
      <c r="D23" s="46">
        <v>26</v>
      </c>
      <c r="E23" s="46">
        <v>2018</v>
      </c>
      <c r="F23" s="46">
        <v>3</v>
      </c>
      <c r="G23" s="46">
        <v>31</v>
      </c>
      <c r="H23" s="51" t="s">
        <v>42</v>
      </c>
      <c r="I23" s="51" t="s">
        <v>43</v>
      </c>
      <c r="J23" s="51">
        <v>10</v>
      </c>
      <c r="K23" s="51">
        <v>11700</v>
      </c>
      <c r="L23" s="22" t="s">
        <v>18</v>
      </c>
      <c r="M23" s="24">
        <f>N23/J23</f>
        <v>1642.0072500000006</v>
      </c>
      <c r="N23" s="24">
        <f>SUM(Q23:Z23)</f>
        <v>16420.072500000006</v>
      </c>
      <c r="O23" s="22"/>
      <c r="P23" s="22"/>
      <c r="Q23" s="21">
        <v>1244.1390000000001</v>
      </c>
      <c r="R23" s="21">
        <v>1376.7617500000003</v>
      </c>
      <c r="S23" s="21">
        <v>1509.3845000000003</v>
      </c>
      <c r="T23" s="21">
        <v>1642.0072499999999</v>
      </c>
      <c r="U23" s="21">
        <v>1774.63</v>
      </c>
      <c r="V23" s="21">
        <v>1774.63</v>
      </c>
      <c r="W23" s="21">
        <v>1774.63</v>
      </c>
      <c r="X23" s="21">
        <v>1774.63</v>
      </c>
      <c r="Y23" s="21">
        <v>1774.63</v>
      </c>
      <c r="Z23" s="21">
        <v>1774.63</v>
      </c>
      <c r="AA23" s="22"/>
      <c r="AB23" s="22"/>
      <c r="AC23" s="22"/>
      <c r="AD23" s="22"/>
      <c r="AE23" s="22"/>
      <c r="AF23" s="22"/>
      <c r="AG23" s="22"/>
      <c r="AH23" s="22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</row>
    <row r="24" spans="1:77" ht="13.5" customHeight="1">
      <c r="A24" s="47"/>
      <c r="B24" s="47"/>
      <c r="C24" s="47"/>
      <c r="D24" s="47"/>
      <c r="E24" s="47"/>
      <c r="F24" s="47"/>
      <c r="G24" s="47"/>
      <c r="H24" s="49"/>
      <c r="I24" s="49"/>
      <c r="J24" s="49"/>
      <c r="K24" s="49"/>
      <c r="L24" s="22" t="s">
        <v>19</v>
      </c>
      <c r="M24" s="23">
        <v>0</v>
      </c>
      <c r="N24" s="23">
        <v>0</v>
      </c>
      <c r="O24" s="22"/>
      <c r="P24" s="2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/>
      <c r="AB24" s="22"/>
      <c r="AC24" s="22"/>
      <c r="AD24" s="22"/>
      <c r="AE24" s="22"/>
      <c r="AF24" s="22"/>
      <c r="AG24" s="22"/>
      <c r="AH24" s="22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</row>
    <row r="25" spans="1:77" ht="13.5" customHeight="1">
      <c r="A25" s="48"/>
      <c r="B25" s="48"/>
      <c r="C25" s="48"/>
      <c r="D25" s="48"/>
      <c r="E25" s="48"/>
      <c r="F25" s="48"/>
      <c r="G25" s="48"/>
      <c r="H25" s="50"/>
      <c r="I25" s="50"/>
      <c r="J25" s="50"/>
      <c r="K25" s="50"/>
      <c r="L25" s="63" t="s">
        <v>31</v>
      </c>
      <c r="M25" s="24">
        <f>M23+M24</f>
        <v>1642.0072500000006</v>
      </c>
      <c r="N25" s="24">
        <f t="shared" ref="N25:Z25" si="7">N23+N24</f>
        <v>16420.072500000006</v>
      </c>
      <c r="O25" s="21"/>
      <c r="P25" s="21"/>
      <c r="Q25" s="21">
        <f t="shared" si="7"/>
        <v>1244.1390000000001</v>
      </c>
      <c r="R25" s="21">
        <f t="shared" si="7"/>
        <v>1376.7617500000003</v>
      </c>
      <c r="S25" s="21">
        <f t="shared" si="7"/>
        <v>1509.3845000000003</v>
      </c>
      <c r="T25" s="21">
        <f t="shared" si="7"/>
        <v>1642.0072499999999</v>
      </c>
      <c r="U25" s="21">
        <f t="shared" si="7"/>
        <v>1774.63</v>
      </c>
      <c r="V25" s="21">
        <f t="shared" si="7"/>
        <v>1774.63</v>
      </c>
      <c r="W25" s="21">
        <f t="shared" si="7"/>
        <v>1774.63</v>
      </c>
      <c r="X25" s="21">
        <f t="shared" si="7"/>
        <v>1774.63</v>
      </c>
      <c r="Y25" s="21">
        <f t="shared" si="7"/>
        <v>1774.63</v>
      </c>
      <c r="Z25" s="21">
        <f t="shared" si="7"/>
        <v>1774.63</v>
      </c>
      <c r="AA25" s="22"/>
      <c r="AB25" s="22"/>
      <c r="AC25" s="22"/>
      <c r="AD25" s="22"/>
      <c r="AE25" s="22"/>
      <c r="AF25" s="22"/>
      <c r="AG25" s="22"/>
      <c r="AH25" s="22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</row>
    <row r="26" spans="1:77" ht="13.5" customHeight="1">
      <c r="A26" s="46">
        <v>8</v>
      </c>
      <c r="B26" s="46">
        <v>2018</v>
      </c>
      <c r="C26" s="46">
        <v>1</v>
      </c>
      <c r="D26" s="46">
        <v>22</v>
      </c>
      <c r="E26" s="46">
        <v>2018</v>
      </c>
      <c r="F26" s="46">
        <v>2</v>
      </c>
      <c r="G26" s="46">
        <v>27</v>
      </c>
      <c r="H26" s="51" t="s">
        <v>44</v>
      </c>
      <c r="I26" s="51" t="s">
        <v>47</v>
      </c>
      <c r="J26" s="60">
        <v>24</v>
      </c>
      <c r="K26" s="60">
        <v>305734.88</v>
      </c>
      <c r="L26" s="22" t="s">
        <v>18</v>
      </c>
      <c r="M26" s="21">
        <f>N26/25</f>
        <v>1330.6472000000003</v>
      </c>
      <c r="N26" s="21">
        <f>SUM(O26:AM26)</f>
        <v>33266.180000000008</v>
      </c>
      <c r="O26" s="21">
        <v>0</v>
      </c>
      <c r="P26" s="21">
        <v>1331.12</v>
      </c>
      <c r="Q26" s="21">
        <v>1331.12</v>
      </c>
      <c r="R26" s="21">
        <v>2864.89</v>
      </c>
      <c r="S26" s="21">
        <v>2607.48</v>
      </c>
      <c r="T26" s="21">
        <v>2002.45</v>
      </c>
      <c r="U26" s="21">
        <v>1487.52</v>
      </c>
      <c r="V26" s="21">
        <v>1184.58</v>
      </c>
      <c r="W26" s="21">
        <v>343.82</v>
      </c>
      <c r="X26" s="21">
        <v>332.14</v>
      </c>
      <c r="Y26" s="21">
        <v>331.27</v>
      </c>
      <c r="Z26" s="21">
        <v>338.35</v>
      </c>
      <c r="AA26" s="21">
        <v>668.46</v>
      </c>
      <c r="AB26" s="21">
        <v>2090.02</v>
      </c>
      <c r="AC26" s="21">
        <v>1020.76</v>
      </c>
      <c r="AD26" s="21">
        <v>1057.22</v>
      </c>
      <c r="AE26" s="21">
        <v>766.66</v>
      </c>
      <c r="AF26" s="21">
        <v>331.34</v>
      </c>
      <c r="AG26" s="21">
        <v>1944.7</v>
      </c>
      <c r="AH26" s="21">
        <v>2020.69</v>
      </c>
      <c r="AI26" s="21">
        <v>1932.65</v>
      </c>
      <c r="AJ26" s="21">
        <v>2194.13</v>
      </c>
      <c r="AK26" s="21">
        <v>2262.29</v>
      </c>
      <c r="AL26" s="21">
        <v>1332.56</v>
      </c>
      <c r="AM26" s="21">
        <v>1489.96</v>
      </c>
      <c r="AN26" s="19"/>
      <c r="AO26" s="19"/>
      <c r="AP26" s="19"/>
      <c r="AQ26" s="19"/>
      <c r="AR26" s="19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</row>
    <row r="27" spans="1:77" ht="13.5" customHeight="1">
      <c r="A27" s="47"/>
      <c r="B27" s="47"/>
      <c r="C27" s="47"/>
      <c r="D27" s="47"/>
      <c r="E27" s="47"/>
      <c r="F27" s="47"/>
      <c r="G27" s="47"/>
      <c r="H27" s="49"/>
      <c r="I27" s="49"/>
      <c r="J27" s="61"/>
      <c r="K27" s="61"/>
      <c r="L27" s="22" t="s">
        <v>19</v>
      </c>
      <c r="M27" s="21">
        <f>N27/25</f>
        <v>0</v>
      </c>
      <c r="N27" s="21">
        <f>SUM(O27:AM27)</f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19"/>
      <c r="AO27" s="19"/>
      <c r="AP27" s="19"/>
      <c r="AQ27" s="19"/>
      <c r="AR27" s="19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</row>
    <row r="28" spans="1:77" ht="13.5" customHeight="1">
      <c r="A28" s="48"/>
      <c r="B28" s="48"/>
      <c r="C28" s="48"/>
      <c r="D28" s="48"/>
      <c r="E28" s="48"/>
      <c r="F28" s="48"/>
      <c r="G28" s="48"/>
      <c r="H28" s="50"/>
      <c r="I28" s="50"/>
      <c r="J28" s="62"/>
      <c r="K28" s="62"/>
      <c r="L28" s="63" t="s">
        <v>31</v>
      </c>
      <c r="M28" s="21">
        <f>M26+M27</f>
        <v>1330.6472000000003</v>
      </c>
      <c r="N28" s="21">
        <f t="shared" ref="N28:AM28" si="8">N26+N27</f>
        <v>33266.180000000008</v>
      </c>
      <c r="O28" s="21">
        <f t="shared" si="8"/>
        <v>0</v>
      </c>
      <c r="P28" s="21">
        <f t="shared" si="8"/>
        <v>1331.12</v>
      </c>
      <c r="Q28" s="21">
        <f t="shared" si="8"/>
        <v>1331.12</v>
      </c>
      <c r="R28" s="21">
        <f t="shared" si="8"/>
        <v>2864.89</v>
      </c>
      <c r="S28" s="21">
        <f t="shared" si="8"/>
        <v>2607.48</v>
      </c>
      <c r="T28" s="21">
        <f t="shared" si="8"/>
        <v>2002.45</v>
      </c>
      <c r="U28" s="21">
        <f t="shared" si="8"/>
        <v>1487.52</v>
      </c>
      <c r="V28" s="21">
        <f t="shared" si="8"/>
        <v>1184.58</v>
      </c>
      <c r="W28" s="21">
        <f t="shared" si="8"/>
        <v>343.82</v>
      </c>
      <c r="X28" s="21">
        <f t="shared" si="8"/>
        <v>332.14</v>
      </c>
      <c r="Y28" s="21">
        <f t="shared" si="8"/>
        <v>331.27</v>
      </c>
      <c r="Z28" s="21">
        <f t="shared" si="8"/>
        <v>338.35</v>
      </c>
      <c r="AA28" s="21">
        <f t="shared" si="8"/>
        <v>668.46</v>
      </c>
      <c r="AB28" s="21">
        <f t="shared" si="8"/>
        <v>2090.02</v>
      </c>
      <c r="AC28" s="21">
        <f t="shared" si="8"/>
        <v>1020.76</v>
      </c>
      <c r="AD28" s="21">
        <f t="shared" si="8"/>
        <v>1057.22</v>
      </c>
      <c r="AE28" s="21">
        <f t="shared" si="8"/>
        <v>766.66</v>
      </c>
      <c r="AF28" s="21">
        <f t="shared" si="8"/>
        <v>331.34</v>
      </c>
      <c r="AG28" s="21">
        <f t="shared" si="8"/>
        <v>1944.7</v>
      </c>
      <c r="AH28" s="21">
        <f t="shared" si="8"/>
        <v>2020.69</v>
      </c>
      <c r="AI28" s="21">
        <f t="shared" si="8"/>
        <v>1932.65</v>
      </c>
      <c r="AJ28" s="21">
        <f t="shared" si="8"/>
        <v>2194.13</v>
      </c>
      <c r="AK28" s="21">
        <f t="shared" si="8"/>
        <v>2262.29</v>
      </c>
      <c r="AL28" s="21">
        <f t="shared" si="8"/>
        <v>1332.56</v>
      </c>
      <c r="AM28" s="21">
        <f t="shared" si="8"/>
        <v>1489.96</v>
      </c>
      <c r="AN28" s="19"/>
      <c r="AO28" s="19"/>
      <c r="AP28" s="19"/>
      <c r="AQ28" s="19"/>
      <c r="AR28" s="19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</row>
    <row r="29" spans="1:77" ht="13.5" customHeight="1">
      <c r="A29" s="46">
        <v>9</v>
      </c>
      <c r="B29" s="46"/>
      <c r="C29" s="46"/>
      <c r="D29" s="46"/>
      <c r="E29" s="46"/>
      <c r="F29" s="46"/>
      <c r="G29" s="46"/>
      <c r="H29" s="60"/>
      <c r="I29" s="51"/>
      <c r="J29" s="60"/>
      <c r="K29" s="60"/>
      <c r="L29" s="16" t="s">
        <v>18</v>
      </c>
      <c r="M29" s="23"/>
      <c r="N29" s="23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9"/>
      <c r="AJ29" s="19"/>
      <c r="AK29" s="19"/>
      <c r="AL29" s="19"/>
      <c r="AM29" s="19"/>
      <c r="AN29" s="19"/>
      <c r="AO29" s="19"/>
      <c r="AP29" s="19"/>
      <c r="AQ29" s="19"/>
      <c r="AR29" s="19"/>
    </row>
    <row r="30" spans="1:77" ht="13.5" customHeight="1">
      <c r="A30" s="47"/>
      <c r="B30" s="47"/>
      <c r="C30" s="47"/>
      <c r="D30" s="47"/>
      <c r="E30" s="47"/>
      <c r="F30" s="47"/>
      <c r="G30" s="47"/>
      <c r="H30" s="61"/>
      <c r="I30" s="49"/>
      <c r="J30" s="61"/>
      <c r="K30" s="61"/>
      <c r="L30" s="16" t="s">
        <v>19</v>
      </c>
      <c r="M30" s="23"/>
      <c r="N30" s="23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9"/>
      <c r="AJ30" s="19"/>
      <c r="AK30" s="19"/>
      <c r="AL30" s="19"/>
      <c r="AM30" s="19"/>
      <c r="AN30" s="19"/>
      <c r="AO30" s="19"/>
      <c r="AP30" s="19"/>
      <c r="AQ30" s="19"/>
      <c r="AR30" s="19"/>
    </row>
    <row r="31" spans="1:77" ht="13.5" customHeight="1">
      <c r="A31" s="48"/>
      <c r="B31" s="48"/>
      <c r="C31" s="48"/>
      <c r="D31" s="48"/>
      <c r="E31" s="48"/>
      <c r="F31" s="48"/>
      <c r="G31" s="48"/>
      <c r="H31" s="62"/>
      <c r="I31" s="50"/>
      <c r="J31" s="62"/>
      <c r="K31" s="62"/>
      <c r="L31" s="20" t="s">
        <v>20</v>
      </c>
      <c r="M31" s="23"/>
      <c r="N31" s="23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9"/>
      <c r="AJ31" s="19"/>
      <c r="AK31" s="19"/>
      <c r="AL31" s="19"/>
      <c r="AM31" s="19"/>
      <c r="AN31" s="19"/>
      <c r="AO31" s="19"/>
      <c r="AP31" s="19"/>
      <c r="AQ31" s="19"/>
      <c r="AR31" s="19"/>
    </row>
    <row r="32" spans="1:77" ht="13.5" customHeight="1">
      <c r="A32" s="46">
        <v>10</v>
      </c>
      <c r="B32" s="46"/>
      <c r="C32" s="46"/>
      <c r="D32" s="46"/>
      <c r="E32" s="46"/>
      <c r="F32" s="46"/>
      <c r="G32" s="46"/>
      <c r="H32" s="60"/>
      <c r="I32" s="51"/>
      <c r="J32" s="60"/>
      <c r="K32" s="60"/>
      <c r="L32" s="16" t="s">
        <v>18</v>
      </c>
      <c r="M32" s="23"/>
      <c r="N32" s="23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9"/>
      <c r="AJ32" s="19"/>
      <c r="AK32" s="19"/>
      <c r="AL32" s="19"/>
      <c r="AM32" s="19"/>
      <c r="AN32" s="19"/>
      <c r="AO32" s="19"/>
      <c r="AP32" s="19"/>
      <c r="AQ32" s="19"/>
      <c r="AR32" s="19"/>
    </row>
    <row r="33" spans="1:44" ht="13.5" customHeight="1">
      <c r="A33" s="47"/>
      <c r="B33" s="47"/>
      <c r="C33" s="47"/>
      <c r="D33" s="47"/>
      <c r="E33" s="47"/>
      <c r="F33" s="47"/>
      <c r="G33" s="47"/>
      <c r="H33" s="61"/>
      <c r="I33" s="49"/>
      <c r="J33" s="61"/>
      <c r="K33" s="61"/>
      <c r="L33" s="16" t="s">
        <v>19</v>
      </c>
      <c r="M33" s="23"/>
      <c r="N33" s="23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9"/>
      <c r="AJ33" s="19"/>
      <c r="AK33" s="19"/>
      <c r="AL33" s="19"/>
      <c r="AM33" s="19"/>
      <c r="AN33" s="19"/>
      <c r="AO33" s="19"/>
      <c r="AP33" s="19"/>
      <c r="AQ33" s="19"/>
      <c r="AR33" s="19"/>
    </row>
    <row r="34" spans="1:44" ht="13.5" customHeight="1">
      <c r="A34" s="48"/>
      <c r="B34" s="48"/>
      <c r="C34" s="48"/>
      <c r="D34" s="48"/>
      <c r="E34" s="48"/>
      <c r="F34" s="48"/>
      <c r="G34" s="48"/>
      <c r="H34" s="62"/>
      <c r="I34" s="50"/>
      <c r="J34" s="62"/>
      <c r="K34" s="62"/>
      <c r="L34" s="20" t="s">
        <v>24</v>
      </c>
      <c r="M34" s="23"/>
      <c r="N34" s="23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9"/>
      <c r="AJ34" s="19"/>
      <c r="AK34" s="19"/>
      <c r="AL34" s="19"/>
      <c r="AM34" s="19"/>
      <c r="AN34" s="19"/>
      <c r="AO34" s="19"/>
      <c r="AP34" s="19"/>
      <c r="AQ34" s="19"/>
      <c r="AR34" s="19"/>
    </row>
    <row r="35" spans="1:44" ht="13.5" customHeight="1">
      <c r="A35" s="46">
        <v>11</v>
      </c>
      <c r="B35" s="46"/>
      <c r="C35" s="46"/>
      <c r="D35" s="46"/>
      <c r="E35" s="46"/>
      <c r="F35" s="46"/>
      <c r="G35" s="46"/>
      <c r="H35" s="60"/>
      <c r="I35" s="51"/>
      <c r="J35" s="60"/>
      <c r="K35" s="60"/>
      <c r="L35" s="16" t="s">
        <v>18</v>
      </c>
      <c r="M35" s="23"/>
      <c r="N35" s="23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9"/>
      <c r="AJ35" s="19"/>
      <c r="AK35" s="19"/>
      <c r="AL35" s="19"/>
      <c r="AM35" s="19"/>
      <c r="AN35" s="19"/>
      <c r="AO35" s="19"/>
      <c r="AP35" s="19"/>
      <c r="AQ35" s="19"/>
      <c r="AR35" s="19"/>
    </row>
    <row r="36" spans="1:44" ht="13.5" customHeight="1">
      <c r="A36" s="47"/>
      <c r="B36" s="47"/>
      <c r="C36" s="47"/>
      <c r="D36" s="47"/>
      <c r="E36" s="47"/>
      <c r="F36" s="47"/>
      <c r="G36" s="47"/>
      <c r="H36" s="61"/>
      <c r="I36" s="49"/>
      <c r="J36" s="61"/>
      <c r="K36" s="61"/>
      <c r="L36" s="16" t="s">
        <v>19</v>
      </c>
      <c r="M36" s="23"/>
      <c r="N36" s="23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9"/>
      <c r="AJ36" s="19"/>
      <c r="AK36" s="19"/>
      <c r="AL36" s="19"/>
      <c r="AM36" s="19"/>
      <c r="AN36" s="19"/>
      <c r="AO36" s="19"/>
      <c r="AP36" s="19"/>
      <c r="AQ36" s="19"/>
      <c r="AR36" s="19"/>
    </row>
    <row r="37" spans="1:44" ht="13.5" customHeight="1">
      <c r="A37" s="48"/>
      <c r="B37" s="48"/>
      <c r="C37" s="48"/>
      <c r="D37" s="48"/>
      <c r="E37" s="48"/>
      <c r="F37" s="48"/>
      <c r="G37" s="48"/>
      <c r="H37" s="62"/>
      <c r="I37" s="50"/>
      <c r="J37" s="62"/>
      <c r="K37" s="62"/>
      <c r="L37" s="20" t="s">
        <v>24</v>
      </c>
      <c r="M37" s="23"/>
      <c r="N37" s="23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9"/>
      <c r="AJ37" s="19"/>
      <c r="AK37" s="19"/>
      <c r="AL37" s="19"/>
      <c r="AM37" s="19"/>
      <c r="AN37" s="19"/>
      <c r="AO37" s="19"/>
      <c r="AP37" s="19"/>
      <c r="AQ37" s="19"/>
      <c r="AR37" s="19"/>
    </row>
    <row r="38" spans="1:44" ht="13.5" customHeight="1">
      <c r="A38" s="46">
        <v>12</v>
      </c>
      <c r="B38" s="46"/>
      <c r="C38" s="46"/>
      <c r="D38" s="46"/>
      <c r="E38" s="46"/>
      <c r="F38" s="46"/>
      <c r="G38" s="46"/>
      <c r="H38" s="60"/>
      <c r="I38" s="51"/>
      <c r="J38" s="60"/>
      <c r="K38" s="60"/>
      <c r="L38" s="16" t="s">
        <v>18</v>
      </c>
      <c r="M38" s="23"/>
      <c r="N38" s="23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9"/>
      <c r="AJ38" s="19"/>
      <c r="AK38" s="19"/>
      <c r="AL38" s="19"/>
      <c r="AM38" s="19"/>
      <c r="AN38" s="19"/>
      <c r="AO38" s="19"/>
      <c r="AP38" s="19"/>
      <c r="AQ38" s="19"/>
      <c r="AR38" s="19"/>
    </row>
    <row r="39" spans="1:44" ht="13.5" customHeight="1">
      <c r="A39" s="47"/>
      <c r="B39" s="47"/>
      <c r="C39" s="47"/>
      <c r="D39" s="47"/>
      <c r="E39" s="47"/>
      <c r="F39" s="47"/>
      <c r="G39" s="47"/>
      <c r="H39" s="61"/>
      <c r="I39" s="49"/>
      <c r="J39" s="61"/>
      <c r="K39" s="61"/>
      <c r="L39" s="16" t="s">
        <v>19</v>
      </c>
      <c r="M39" s="23"/>
      <c r="N39" s="23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9"/>
      <c r="AJ39" s="19"/>
      <c r="AK39" s="19"/>
      <c r="AL39" s="19"/>
      <c r="AM39" s="19"/>
      <c r="AN39" s="19"/>
      <c r="AO39" s="19"/>
      <c r="AP39" s="19"/>
      <c r="AQ39" s="19"/>
      <c r="AR39" s="19"/>
    </row>
    <row r="40" spans="1:44" ht="13.5" customHeight="1">
      <c r="A40" s="48"/>
      <c r="B40" s="48"/>
      <c r="C40" s="48"/>
      <c r="D40" s="48"/>
      <c r="E40" s="48"/>
      <c r="F40" s="48"/>
      <c r="G40" s="48"/>
      <c r="H40" s="62"/>
      <c r="I40" s="50"/>
      <c r="J40" s="62"/>
      <c r="K40" s="62"/>
      <c r="L40" s="20" t="s">
        <v>24</v>
      </c>
      <c r="M40" s="23"/>
      <c r="N40" s="23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9"/>
      <c r="AJ40" s="19"/>
      <c r="AK40" s="19"/>
      <c r="AL40" s="19"/>
      <c r="AM40" s="19"/>
      <c r="AN40" s="19"/>
      <c r="AO40" s="19"/>
      <c r="AP40" s="19"/>
      <c r="AQ40" s="19"/>
      <c r="AR40" s="19"/>
    </row>
    <row r="41" spans="1:44" ht="29.25" customHeight="1">
      <c r="A41" s="43" t="s">
        <v>32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5"/>
      <c r="M41" s="23"/>
      <c r="N41" s="23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9"/>
      <c r="AJ41" s="19"/>
      <c r="AK41" s="19"/>
      <c r="AL41" s="19"/>
      <c r="AM41" s="19"/>
      <c r="AN41" s="19"/>
      <c r="AO41" s="19"/>
      <c r="AP41" s="19"/>
      <c r="AQ41" s="19"/>
      <c r="AR41" s="19"/>
    </row>
    <row r="42" spans="1:44" ht="29.25" customHeight="1">
      <c r="A42" s="39" t="s">
        <v>33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16"/>
      <c r="N42" s="23"/>
      <c r="O42" s="28">
        <f>O7+O10+O13+O16+O19+O22+O25+O28</f>
        <v>13947.575052537844</v>
      </c>
      <c r="P42" s="28">
        <f t="shared" ref="P42:AR42" si="9">P7+P10+P13+P16+P19+P22+P25+P28</f>
        <v>18006.760126907888</v>
      </c>
      <c r="Q42" s="28">
        <f t="shared" si="9"/>
        <v>29180.235333932134</v>
      </c>
      <c r="R42" s="28">
        <f t="shared" si="9"/>
        <v>29586.658133412813</v>
      </c>
      <c r="S42" s="28">
        <f t="shared" si="9"/>
        <v>31246.705355384845</v>
      </c>
      <c r="T42" s="28">
        <f t="shared" si="9"/>
        <v>37737.475483853712</v>
      </c>
      <c r="U42" s="28">
        <f t="shared" si="9"/>
        <v>45398.560088553219</v>
      </c>
      <c r="V42" s="28">
        <f t="shared" si="9"/>
        <v>45114.856063022453</v>
      </c>
      <c r="W42" s="28">
        <f t="shared" si="9"/>
        <v>40669.983907712514</v>
      </c>
      <c r="X42" s="28">
        <f t="shared" si="9"/>
        <v>34744.806236289311</v>
      </c>
      <c r="Y42" s="28">
        <f t="shared" si="9"/>
        <v>22719.231006199392</v>
      </c>
      <c r="Z42" s="28">
        <f t="shared" si="9"/>
        <v>22783.739506199392</v>
      </c>
      <c r="AA42" s="28">
        <f t="shared" si="9"/>
        <v>21331.66318119939</v>
      </c>
      <c r="AB42" s="28">
        <f t="shared" si="9"/>
        <v>22753.450731199391</v>
      </c>
      <c r="AC42" s="28">
        <f t="shared" si="9"/>
        <v>20382.835456199391</v>
      </c>
      <c r="AD42" s="28">
        <f t="shared" si="9"/>
        <v>20673.092831199392</v>
      </c>
      <c r="AE42" s="28">
        <f t="shared" si="9"/>
        <v>20382.532831199391</v>
      </c>
      <c r="AF42" s="28">
        <f t="shared" si="9"/>
        <v>20017.572831199392</v>
      </c>
      <c r="AG42" s="28">
        <f t="shared" si="9"/>
        <v>21630.932831199392</v>
      </c>
      <c r="AH42" s="28">
        <f t="shared" si="9"/>
        <v>21706.92283119939</v>
      </c>
      <c r="AI42" s="28">
        <f t="shared" si="9"/>
        <v>16339.732831199392</v>
      </c>
      <c r="AJ42" s="28">
        <f t="shared" si="9"/>
        <v>16601.212831199391</v>
      </c>
      <c r="AK42" s="28">
        <f t="shared" si="9"/>
        <v>16669.372831199391</v>
      </c>
      <c r="AL42" s="28">
        <f t="shared" si="9"/>
        <v>15739.642831199391</v>
      </c>
      <c r="AM42" s="28">
        <f t="shared" si="9"/>
        <v>15897.042831199393</v>
      </c>
      <c r="AN42" s="28">
        <f t="shared" si="9"/>
        <v>14407.082831199392</v>
      </c>
      <c r="AO42" s="28">
        <f t="shared" si="9"/>
        <v>14407.082831199392</v>
      </c>
      <c r="AP42" s="28">
        <f t="shared" si="9"/>
        <v>14407.082831199392</v>
      </c>
      <c r="AQ42" s="28">
        <f t="shared" si="9"/>
        <v>14407.082831199392</v>
      </c>
      <c r="AR42" s="28">
        <f t="shared" si="9"/>
        <v>14407.082831199392</v>
      </c>
    </row>
    <row r="43" spans="1:44" ht="29.25" customHeight="1">
      <c r="A43" s="36" t="s">
        <v>34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16"/>
      <c r="N43" s="23"/>
      <c r="O43" s="28">
        <f>O42</f>
        <v>13947.575052537844</v>
      </c>
      <c r="P43" s="28">
        <f t="shared" ref="P43:AR43" si="10">P42</f>
        <v>18006.760126907888</v>
      </c>
      <c r="Q43" s="28">
        <f t="shared" si="10"/>
        <v>29180.235333932134</v>
      </c>
      <c r="R43" s="28">
        <f t="shared" si="10"/>
        <v>29586.658133412813</v>
      </c>
      <c r="S43" s="28">
        <f t="shared" si="10"/>
        <v>31246.705355384845</v>
      </c>
      <c r="T43" s="28">
        <f t="shared" si="10"/>
        <v>37737.475483853712</v>
      </c>
      <c r="U43" s="28">
        <f t="shared" si="10"/>
        <v>45398.560088553219</v>
      </c>
      <c r="V43" s="28">
        <f t="shared" si="10"/>
        <v>45114.856063022453</v>
      </c>
      <c r="W43" s="28">
        <f t="shared" si="10"/>
        <v>40669.983907712514</v>
      </c>
      <c r="X43" s="28">
        <f t="shared" si="10"/>
        <v>34744.806236289311</v>
      </c>
      <c r="Y43" s="28">
        <f t="shared" si="10"/>
        <v>22719.231006199392</v>
      </c>
      <c r="Z43" s="28">
        <f t="shared" si="10"/>
        <v>22783.739506199392</v>
      </c>
      <c r="AA43" s="28">
        <f t="shared" si="10"/>
        <v>21331.66318119939</v>
      </c>
      <c r="AB43" s="28">
        <f t="shared" si="10"/>
        <v>22753.450731199391</v>
      </c>
      <c r="AC43" s="28">
        <f t="shared" si="10"/>
        <v>20382.835456199391</v>
      </c>
      <c r="AD43" s="28">
        <f t="shared" si="10"/>
        <v>20673.092831199392</v>
      </c>
      <c r="AE43" s="28">
        <f t="shared" si="10"/>
        <v>20382.532831199391</v>
      </c>
      <c r="AF43" s="28">
        <f t="shared" si="10"/>
        <v>20017.572831199392</v>
      </c>
      <c r="AG43" s="28">
        <f t="shared" si="10"/>
        <v>21630.932831199392</v>
      </c>
      <c r="AH43" s="28">
        <f t="shared" si="10"/>
        <v>21706.92283119939</v>
      </c>
      <c r="AI43" s="28">
        <f t="shared" si="10"/>
        <v>16339.732831199392</v>
      </c>
      <c r="AJ43" s="28">
        <f t="shared" si="10"/>
        <v>16601.212831199391</v>
      </c>
      <c r="AK43" s="28">
        <f t="shared" si="10"/>
        <v>16669.372831199391</v>
      </c>
      <c r="AL43" s="28">
        <f t="shared" si="10"/>
        <v>15739.642831199391</v>
      </c>
      <c r="AM43" s="28">
        <f t="shared" si="10"/>
        <v>15897.042831199393</v>
      </c>
      <c r="AN43" s="28">
        <f t="shared" si="10"/>
        <v>14407.082831199392</v>
      </c>
      <c r="AO43" s="28">
        <f t="shared" si="10"/>
        <v>14407.082831199392</v>
      </c>
      <c r="AP43" s="28">
        <f t="shared" si="10"/>
        <v>14407.082831199392</v>
      </c>
      <c r="AQ43" s="28">
        <f t="shared" si="10"/>
        <v>14407.082831199392</v>
      </c>
      <c r="AR43" s="28">
        <f t="shared" si="10"/>
        <v>14407.082831199392</v>
      </c>
    </row>
    <row r="44" spans="1:44" ht="29.25" customHeight="1">
      <c r="A44" s="36" t="s">
        <v>35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16"/>
      <c r="N44" s="23"/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</row>
    <row r="45" spans="1:44" ht="29.25" customHeight="1">
      <c r="A45" s="39" t="s">
        <v>36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16"/>
      <c r="N45" s="23"/>
      <c r="O45" s="29">
        <v>1043831</v>
      </c>
      <c r="P45" s="29">
        <v>1003359</v>
      </c>
      <c r="Q45" s="29">
        <v>1051922</v>
      </c>
      <c r="R45" s="29">
        <v>1102835</v>
      </c>
      <c r="S45" s="29">
        <v>1156212</v>
      </c>
      <c r="T45" s="29">
        <v>1212172</v>
      </c>
      <c r="U45" s="29">
        <v>1270842</v>
      </c>
      <c r="V45" s="29">
        <v>1332350</v>
      </c>
      <c r="W45" s="29">
        <v>1396836</v>
      </c>
      <c r="X45" s="29">
        <v>1464443</v>
      </c>
      <c r="Y45" s="29">
        <v>1535322</v>
      </c>
      <c r="Z45" s="29">
        <v>1609632</v>
      </c>
      <c r="AA45" s="29">
        <v>1687538</v>
      </c>
      <c r="AB45" s="29">
        <v>1769215</v>
      </c>
      <c r="AC45" s="29">
        <v>1854844.52</v>
      </c>
      <c r="AD45" s="29">
        <v>1944618.99</v>
      </c>
      <c r="AE45" s="29">
        <v>2038738.55</v>
      </c>
      <c r="AF45" s="29">
        <v>2137413.4900000002</v>
      </c>
      <c r="AG45" s="29">
        <v>2240864.31</v>
      </c>
      <c r="AH45" s="29">
        <v>2349322.14</v>
      </c>
      <c r="AI45" s="29">
        <v>2463029.33</v>
      </c>
      <c r="AJ45" s="29">
        <v>2582239.9500000002</v>
      </c>
      <c r="AK45" s="29">
        <v>2707220.37</v>
      </c>
      <c r="AL45" s="29">
        <v>2838249.83</v>
      </c>
      <c r="AM45" s="29">
        <v>2975621.1200000001</v>
      </c>
      <c r="AN45" s="29">
        <v>3119641.18</v>
      </c>
      <c r="AO45" s="29">
        <v>3270631.82</v>
      </c>
      <c r="AP45" s="29">
        <v>3428930.4</v>
      </c>
      <c r="AQ45" s="29">
        <v>3594890.63</v>
      </c>
      <c r="AR45" s="29">
        <v>3768883.34</v>
      </c>
    </row>
    <row r="46" spans="1:44" ht="29.25" customHeight="1">
      <c r="A46" s="39" t="s">
        <v>37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16"/>
      <c r="N46" s="23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9"/>
      <c r="AJ46" s="19"/>
      <c r="AK46" s="19"/>
      <c r="AL46" s="19"/>
      <c r="AM46" s="19"/>
      <c r="AN46" s="19"/>
      <c r="AO46" s="19"/>
      <c r="AP46" s="19"/>
      <c r="AQ46" s="19"/>
      <c r="AR46" s="19"/>
    </row>
    <row r="47" spans="1:44" ht="30" customHeight="1">
      <c r="A47" s="32" t="s">
        <v>38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42"/>
      <c r="M47" s="23"/>
      <c r="N47" s="23"/>
      <c r="O47" s="30">
        <f>O43/O45*100%</f>
        <v>1.3361909209956252E-2</v>
      </c>
      <c r="P47" s="30">
        <f>P43/P45*100%</f>
        <v>1.7946477907616203E-2</v>
      </c>
      <c r="Q47" s="30">
        <f>Q43/Q45*100%</f>
        <v>2.7739923049363104E-2</v>
      </c>
      <c r="R47" s="30">
        <f>R43/R45*100%</f>
        <v>2.682781933236868E-2</v>
      </c>
      <c r="S47" s="30">
        <f>S43/S45*100%</f>
        <v>2.7025065779791982E-2</v>
      </c>
      <c r="T47" s="30">
        <f>T43/T45*100%</f>
        <v>3.1132112838651374E-2</v>
      </c>
      <c r="U47" s="30">
        <f>U43/U45*100%</f>
        <v>3.5723213498258022E-2</v>
      </c>
      <c r="V47" s="30">
        <f>V43/V45*100%</f>
        <v>3.3861114619298575E-2</v>
      </c>
      <c r="W47" s="30">
        <f>W43/W45*100%</f>
        <v>2.9115790191341369E-2</v>
      </c>
      <c r="X47" s="30">
        <f>X43/X45*100%</f>
        <v>2.3725611878570425E-2</v>
      </c>
      <c r="Y47" s="30">
        <f>Y43/Y45*100%</f>
        <v>1.479769781596264E-2</v>
      </c>
      <c r="Z47" s="30">
        <f>Z43/Z45*100%</f>
        <v>1.4154626340802987E-2</v>
      </c>
      <c r="AA47" s="30">
        <f>AA43/AA45*100%</f>
        <v>1.2640700939000715E-2</v>
      </c>
      <c r="AB47" s="30">
        <f>AB43/AB45*100%</f>
        <v>1.2860760693979754E-2</v>
      </c>
      <c r="AC47" s="30">
        <f>AC43/AC45*100%</f>
        <v>1.0988972518407846E-2</v>
      </c>
      <c r="AD47" s="30">
        <f>AD43/AD45*100%</f>
        <v>1.0630922014805271E-2</v>
      </c>
      <c r="AE47" s="30">
        <f>AE43/AE45*100%</f>
        <v>9.9976197689494763E-3</v>
      </c>
      <c r="AF47" s="30">
        <f>AF43/AF45*100%</f>
        <v>9.3653253920463423E-3</v>
      </c>
      <c r="AG47" s="30">
        <f>AG43/AG45*100%</f>
        <v>9.6529418290389E-3</v>
      </c>
      <c r="AH47" s="30">
        <f>AH43/AH45*100%</f>
        <v>9.239653626726298E-3</v>
      </c>
      <c r="AI47" s="30">
        <f>AI43/AI45*100%</f>
        <v>6.6339984799122917E-3</v>
      </c>
      <c r="AJ47" s="30">
        <f>AJ43/AJ45*100%</f>
        <v>6.4289969765200907E-3</v>
      </c>
      <c r="AK47" s="30">
        <f>AK43/AK45*100%</f>
        <v>6.1573756669093729E-3</v>
      </c>
      <c r="AL47" s="30">
        <f>AL43/AL45*100%</f>
        <v>5.5455452387711025E-3</v>
      </c>
      <c r="AM47" s="30">
        <f>AM43/AM45*100%</f>
        <v>5.3424284174994003E-3</v>
      </c>
      <c r="AN47" s="30">
        <f>AN43/AN45*100%</f>
        <v>4.6181858745688795E-3</v>
      </c>
      <c r="AO47" s="30">
        <f>AO43/AO45*100%</f>
        <v>4.4049846097318872E-3</v>
      </c>
      <c r="AP47" s="30">
        <f>AP43/AP45*100%</f>
        <v>4.2016259155331333E-3</v>
      </c>
      <c r="AQ47" s="30">
        <f>AQ43/AQ45*100%</f>
        <v>4.0076553959582885E-3</v>
      </c>
      <c r="AR47" s="30">
        <f>AR43/AR45*100%</f>
        <v>3.8226396339451018E-3</v>
      </c>
    </row>
    <row r="48" spans="1:44" ht="30" customHeight="1">
      <c r="A48" s="32" t="s">
        <v>39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42"/>
      <c r="M48" s="16"/>
      <c r="N48" s="18"/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</row>
    <row r="49" spans="1:22">
      <c r="A49" s="34"/>
      <c r="B49" s="34"/>
      <c r="C49" s="34"/>
      <c r="D49" s="34"/>
      <c r="E49" s="34"/>
      <c r="F49" s="34"/>
      <c r="G49" s="34"/>
      <c r="H49" s="4"/>
      <c r="I49" s="5"/>
      <c r="J49" s="4"/>
      <c r="K49" s="4"/>
      <c r="L49" s="4"/>
      <c r="M49" s="4"/>
      <c r="N49" s="4"/>
      <c r="O49" s="12"/>
      <c r="P49" s="12"/>
      <c r="Q49" s="12"/>
      <c r="R49" s="12"/>
      <c r="S49" s="12"/>
      <c r="T49" s="35"/>
      <c r="U49" s="35"/>
      <c r="V49" s="35"/>
    </row>
  </sheetData>
  <mergeCells count="184">
    <mergeCell ref="A45:L45"/>
    <mergeCell ref="H5:H7"/>
    <mergeCell ref="G5:G7"/>
    <mergeCell ref="F5:F7"/>
    <mergeCell ref="E5:E7"/>
    <mergeCell ref="D5:D7"/>
    <mergeCell ref="C5:C7"/>
    <mergeCell ref="B5:B7"/>
    <mergeCell ref="A5:A7"/>
    <mergeCell ref="O3:O4"/>
    <mergeCell ref="N3:N4"/>
    <mergeCell ref="AB3:AB4"/>
    <mergeCell ref="AC3:AC4"/>
    <mergeCell ref="AD3:AD4"/>
    <mergeCell ref="AE3:AE4"/>
    <mergeCell ref="T3:T4"/>
    <mergeCell ref="U3:U4"/>
    <mergeCell ref="V3:V4"/>
    <mergeCell ref="W3:W4"/>
    <mergeCell ref="I5:I7"/>
    <mergeCell ref="P3:P4"/>
    <mergeCell ref="Q3:Q4"/>
    <mergeCell ref="R3:R4"/>
    <mergeCell ref="S3:S4"/>
    <mergeCell ref="A3:A4"/>
    <mergeCell ref="B3:D3"/>
    <mergeCell ref="E3:G3"/>
    <mergeCell ref="H3:H4"/>
    <mergeCell ref="I3:I4"/>
    <mergeCell ref="J3:J4"/>
    <mergeCell ref="K3:K4"/>
    <mergeCell ref="L3:L4"/>
    <mergeCell ref="M3:M4"/>
    <mergeCell ref="AR3:AR4"/>
    <mergeCell ref="AL3:AL4"/>
    <mergeCell ref="AM3:AM4"/>
    <mergeCell ref="AN3:AN4"/>
    <mergeCell ref="AO3:AO4"/>
    <mergeCell ref="AP3:AP4"/>
    <mergeCell ref="AQ3:AQ4"/>
    <mergeCell ref="AF3:AF4"/>
    <mergeCell ref="AG3:AG4"/>
    <mergeCell ref="AH3:AH4"/>
    <mergeCell ref="AI3:AI4"/>
    <mergeCell ref="AJ3:AJ4"/>
    <mergeCell ref="AK3:AK4"/>
    <mergeCell ref="A17:A19"/>
    <mergeCell ref="B17:B19"/>
    <mergeCell ref="C17:C19"/>
    <mergeCell ref="D17:D19"/>
    <mergeCell ref="E17:E19"/>
    <mergeCell ref="F17:F19"/>
    <mergeCell ref="G17:G19"/>
    <mergeCell ref="Z3:Z4"/>
    <mergeCell ref="AA3:AA4"/>
    <mergeCell ref="J5:J7"/>
    <mergeCell ref="K5:K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X3:X4"/>
    <mergeCell ref="Y3:Y4"/>
    <mergeCell ref="H11:H13"/>
    <mergeCell ref="I11:I13"/>
    <mergeCell ref="J11:J13"/>
    <mergeCell ref="K11:K13"/>
    <mergeCell ref="A14:A16"/>
    <mergeCell ref="B14:B16"/>
    <mergeCell ref="C14:C16"/>
    <mergeCell ref="D14:D16"/>
    <mergeCell ref="E14:E16"/>
    <mergeCell ref="F14:F16"/>
    <mergeCell ref="A11:A13"/>
    <mergeCell ref="B11:B13"/>
    <mergeCell ref="C11:C13"/>
    <mergeCell ref="D11:D13"/>
    <mergeCell ref="E11:E13"/>
    <mergeCell ref="F11:F13"/>
    <mergeCell ref="G11:G13"/>
    <mergeCell ref="H17:H19"/>
    <mergeCell ref="I17:I19"/>
    <mergeCell ref="J17:J19"/>
    <mergeCell ref="K17:K19"/>
    <mergeCell ref="G14:G16"/>
    <mergeCell ref="H14:H16"/>
    <mergeCell ref="I14:I16"/>
    <mergeCell ref="J14:J16"/>
    <mergeCell ref="K14:K16"/>
    <mergeCell ref="A23:A25"/>
    <mergeCell ref="B23:B25"/>
    <mergeCell ref="C23:C25"/>
    <mergeCell ref="D23:D25"/>
    <mergeCell ref="E23:E25"/>
    <mergeCell ref="A20:A22"/>
    <mergeCell ref="B20:B22"/>
    <mergeCell ref="C20:C22"/>
    <mergeCell ref="D20:D22"/>
    <mergeCell ref="E20:E22"/>
    <mergeCell ref="F23:F25"/>
    <mergeCell ref="G23:G25"/>
    <mergeCell ref="H23:H25"/>
    <mergeCell ref="I23:I25"/>
    <mergeCell ref="J23:J25"/>
    <mergeCell ref="K23:K25"/>
    <mergeCell ref="G20:G22"/>
    <mergeCell ref="H20:H22"/>
    <mergeCell ref="I20:I22"/>
    <mergeCell ref="J20:J22"/>
    <mergeCell ref="K20:K22"/>
    <mergeCell ref="F20:F22"/>
    <mergeCell ref="A29:A31"/>
    <mergeCell ref="B29:B31"/>
    <mergeCell ref="C29:C31"/>
    <mergeCell ref="D29:D31"/>
    <mergeCell ref="E29:E31"/>
    <mergeCell ref="A26:A28"/>
    <mergeCell ref="B26:B28"/>
    <mergeCell ref="C26:C28"/>
    <mergeCell ref="D26:D28"/>
    <mergeCell ref="E26:E28"/>
    <mergeCell ref="F29:F31"/>
    <mergeCell ref="G29:G31"/>
    <mergeCell ref="H29:H31"/>
    <mergeCell ref="I29:I31"/>
    <mergeCell ref="J29:J31"/>
    <mergeCell ref="K29:K31"/>
    <mergeCell ref="G26:G28"/>
    <mergeCell ref="H26:H28"/>
    <mergeCell ref="I26:I28"/>
    <mergeCell ref="J26:J28"/>
    <mergeCell ref="K26:K28"/>
    <mergeCell ref="F26:F28"/>
    <mergeCell ref="F32:F34"/>
    <mergeCell ref="A35:A37"/>
    <mergeCell ref="B35:B37"/>
    <mergeCell ref="C35:C37"/>
    <mergeCell ref="D35:D37"/>
    <mergeCell ref="E35:E37"/>
    <mergeCell ref="A32:A34"/>
    <mergeCell ref="B32:B34"/>
    <mergeCell ref="C32:C34"/>
    <mergeCell ref="D32:D34"/>
    <mergeCell ref="E32:E34"/>
    <mergeCell ref="G35:G37"/>
    <mergeCell ref="H35:H37"/>
    <mergeCell ref="I35:I37"/>
    <mergeCell ref="J35:J37"/>
    <mergeCell ref="K35:K37"/>
    <mergeCell ref="G32:G34"/>
    <mergeCell ref="H32:H34"/>
    <mergeCell ref="I32:I34"/>
    <mergeCell ref="J32:J34"/>
    <mergeCell ref="K32:K34"/>
    <mergeCell ref="Y1:AR1"/>
    <mergeCell ref="A1:X1"/>
    <mergeCell ref="A48:L48"/>
    <mergeCell ref="A49:G49"/>
    <mergeCell ref="T49:V49"/>
    <mergeCell ref="A42:L42"/>
    <mergeCell ref="A43:L43"/>
    <mergeCell ref="A44:L44"/>
    <mergeCell ref="A47:L47"/>
    <mergeCell ref="A46:L46"/>
    <mergeCell ref="G38:G40"/>
    <mergeCell ref="H38:H40"/>
    <mergeCell ref="I38:I40"/>
    <mergeCell ref="J38:J40"/>
    <mergeCell ref="K38:K40"/>
    <mergeCell ref="A41:L41"/>
    <mergeCell ref="A38:A40"/>
    <mergeCell ref="B38:B40"/>
    <mergeCell ref="C38:C40"/>
    <mergeCell ref="D38:D40"/>
    <mergeCell ref="E38:E40"/>
    <mergeCell ref="F38:F40"/>
    <mergeCell ref="F35:F37"/>
  </mergeCells>
  <phoneticPr fontId="1" type="noConversion"/>
  <pageMargins left="0.7" right="0.7" top="0.75" bottom="0.75" header="0.3" footer="0.3"/>
  <pageSetup paperSize="8" scale="8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2019-01-03T01:36:26Z</dcterms:modified>
</cp:coreProperties>
</file>